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 - Čištění KL" sheetId="2" r:id="rId2"/>
    <sheet name="SO 2.1 - Výměna pražců" sheetId="3" r:id="rId3"/>
    <sheet name="SO 2.2 - Materiál objedna..." sheetId="4" r:id="rId4"/>
    <sheet name="SO 3.1 - VRN" sheetId="5" r:id="rId5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1.1 - Čištění KL'!$C$119:$K$183</definedName>
    <definedName name="_xlnm.Print_Area" localSheetId="1">'SO 1.1 - Čištění KL'!$C$4:$J$41,'SO 1.1 - Čištění KL'!$C$50:$J$76,'SO 1.1 - Čištění KL'!$C$82:$J$99,'SO 1.1 - Čištění KL'!$C$105:$K$183</definedName>
    <definedName name="_xlnm.Print_Titles" localSheetId="1">'SO 1.1 - Čištění KL'!$119:$119</definedName>
    <definedName name="_xlnm._FilterDatabase" localSheetId="2" hidden="1">'SO 2.1 - Výměna pražců'!$C$119:$K$204</definedName>
    <definedName name="_xlnm.Print_Area" localSheetId="2">'SO 2.1 - Výměna pražců'!$C$4:$J$41,'SO 2.1 - Výměna pražců'!$C$50:$J$76,'SO 2.1 - Výměna pražců'!$C$82:$J$99,'SO 2.1 - Výměna pražců'!$C$105:$K$204</definedName>
    <definedName name="_xlnm.Print_Titles" localSheetId="2">'SO 2.1 - Výměna pražců'!$119:$119</definedName>
    <definedName name="_xlnm._FilterDatabase" localSheetId="3" hidden="1">'SO 2.2 - Materiál objedna...'!$C$119:$K$122</definedName>
    <definedName name="_xlnm.Print_Area" localSheetId="3">'SO 2.2 - Materiál objedna...'!$C$4:$J$41,'SO 2.2 - Materiál objedna...'!$C$50:$J$76,'SO 2.2 - Materiál objedna...'!$C$82:$J$99,'SO 2.2 - Materiál objedna...'!$C$105:$K$122</definedName>
    <definedName name="_xlnm.Print_Titles" localSheetId="3">'SO 2.2 - Materiál objedna...'!$119:$119</definedName>
    <definedName name="_xlnm._FilterDatabase" localSheetId="4" hidden="1">'SO 3.1 - VRN'!$C$119:$K$137</definedName>
    <definedName name="_xlnm.Print_Area" localSheetId="4">'SO 3.1 - VRN'!$C$4:$J$41,'SO 3.1 - VRN'!$C$50:$J$76,'SO 3.1 - VRN'!$C$82:$J$99,'SO 3.1 - VRN'!$C$105:$K$137</definedName>
    <definedName name="_xlnm.Print_Titles" localSheetId="4">'SO 3.1 - VRN'!$119:$119</definedName>
  </definedNames>
  <calcPr/>
</workbook>
</file>

<file path=xl/calcChain.xml><?xml version="1.0" encoding="utf-8"?>
<calcChain xmlns="http://schemas.openxmlformats.org/spreadsheetml/2006/main">
  <c i="5" r="J39"/>
  <c r="J38"/>
  <c i="1" r="AY101"/>
  <c i="5" r="J37"/>
  <c i="1" r="AX101"/>
  <c i="5"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F39"/>
  <c i="1" r="BD101"/>
  <c i="5" r="BH121"/>
  <c r="F38"/>
  <c i="1" r="BC101"/>
  <c i="5" r="BG121"/>
  <c r="F37"/>
  <c i="1" r="BB101"/>
  <c i="5" r="BF121"/>
  <c r="J36"/>
  <c i="1" r="AW101"/>
  <c i="5" r="F36"/>
  <c i="1" r="BA101"/>
  <c i="5" r="T121"/>
  <c r="T120"/>
  <c r="R121"/>
  <c r="R120"/>
  <c r="P121"/>
  <c r="P120"/>
  <c i="1" r="AU101"/>
  <c i="5" r="BK121"/>
  <c r="BK120"/>
  <c r="J120"/>
  <c r="J98"/>
  <c r="J32"/>
  <c i="1" r="AG101"/>
  <c i="5" r="J121"/>
  <c r="BE121"/>
  <c r="J35"/>
  <c i="1" r="AV101"/>
  <c i="5" r="F35"/>
  <c i="1" r="AZ101"/>
  <c i="5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4" r="J39"/>
  <c r="J38"/>
  <c i="1" r="AY99"/>
  <c i="4" r="J37"/>
  <c i="1" r="AX99"/>
  <c i="4" r="BI121"/>
  <c r="F39"/>
  <c i="1" r="BD99"/>
  <c i="4" r="BH121"/>
  <c r="F38"/>
  <c i="1" r="BC99"/>
  <c i="4" r="BG121"/>
  <c r="F37"/>
  <c i="1" r="BB99"/>
  <c i="4" r="BF121"/>
  <c r="J36"/>
  <c i="1" r="AW99"/>
  <c i="4" r="F36"/>
  <c i="1" r="BA99"/>
  <c i="4" r="T121"/>
  <c r="T120"/>
  <c r="R121"/>
  <c r="R120"/>
  <c r="P121"/>
  <c r="P120"/>
  <c i="1" r="AU99"/>
  <c i="4" r="BK121"/>
  <c r="BK120"/>
  <c r="J120"/>
  <c r="J98"/>
  <c r="J32"/>
  <c i="1" r="AG99"/>
  <c i="4" r="J121"/>
  <c r="BE121"/>
  <c r="J35"/>
  <c i="1" r="AV99"/>
  <c i="4" r="F35"/>
  <c i="1" r="AZ99"/>
  <c i="4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3" r="J39"/>
  <c r="J38"/>
  <c i="1" r="AY98"/>
  <c i="3" r="J37"/>
  <c i="1" r="AX98"/>
  <c i="3"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1"/>
  <c r="F39"/>
  <c i="1" r="BD98"/>
  <c i="3" r="BH121"/>
  <c r="F38"/>
  <c i="1" r="BC98"/>
  <c i="3" r="BG121"/>
  <c r="F37"/>
  <c i="1" r="BB98"/>
  <c i="3" r="BF121"/>
  <c r="J36"/>
  <c i="1" r="AW98"/>
  <c i="3" r="F36"/>
  <c i="1" r="BA98"/>
  <c i="3" r="T121"/>
  <c r="T120"/>
  <c r="R121"/>
  <c r="R120"/>
  <c r="P121"/>
  <c r="P120"/>
  <c i="1" r="AU98"/>
  <c i="3" r="BK121"/>
  <c r="BK120"/>
  <c r="J120"/>
  <c r="J98"/>
  <c r="J32"/>
  <c i="1" r="AG98"/>
  <c i="3" r="J121"/>
  <c r="BE121"/>
  <c r="J35"/>
  <c i="1" r="AV98"/>
  <c i="3" r="F35"/>
  <c i="1" r="AZ98"/>
  <c i="3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2" r="J39"/>
  <c r="J38"/>
  <c i="1" r="AY96"/>
  <c i="2" r="J37"/>
  <c i="1" r="AX96"/>
  <c i="2"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1"/>
  <c r="F39"/>
  <c i="1" r="BD96"/>
  <c i="2" r="BH121"/>
  <c r="F38"/>
  <c i="1" r="BC96"/>
  <c i="2" r="BG121"/>
  <c r="F37"/>
  <c i="1" r="BB96"/>
  <c i="2" r="BF121"/>
  <c r="J36"/>
  <c i="1" r="AW96"/>
  <c i="2" r="F36"/>
  <c i="1" r="BA96"/>
  <c i="2" r="T121"/>
  <c r="T120"/>
  <c r="R121"/>
  <c r="R120"/>
  <c r="P121"/>
  <c r="P120"/>
  <c i="1" r="AU96"/>
  <c i="2" r="BK121"/>
  <c r="BK120"/>
  <c r="J120"/>
  <c r="J98"/>
  <c r="J32"/>
  <c i="1" r="AG96"/>
  <c i="2" r="J121"/>
  <c r="BE121"/>
  <c r="J35"/>
  <c i="1" r="AV96"/>
  <c i="2" r="F35"/>
  <c i="1" r="AZ96"/>
  <c i="2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1" r="BD100"/>
  <c r="BC100"/>
  <c r="BB100"/>
  <c r="BA100"/>
  <c r="AZ100"/>
  <c r="AY100"/>
  <c r="AX100"/>
  <c r="AW100"/>
  <c r="AV100"/>
  <c r="AU100"/>
  <c r="AT100"/>
  <c r="AS100"/>
  <c r="AG100"/>
  <c r="BD97"/>
  <c r="BC97"/>
  <c r="BB97"/>
  <c r="BA97"/>
  <c r="AZ97"/>
  <c r="AY97"/>
  <c r="AX97"/>
  <c r="AW97"/>
  <c r="AV97"/>
  <c r="AU97"/>
  <c r="AT97"/>
  <c r="AS97"/>
  <c r="AG97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1"/>
  <c r="AN101"/>
  <c r="AN100"/>
  <c r="AT99"/>
  <c r="AN99"/>
  <c r="AT98"/>
  <c r="AN98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<sst xmlns="http://schemas.openxmlformats.org/spreadsheetml/2006/main">
  <si>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</si>
  <si>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</si>
  <si>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</si>
  <si>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</si>
  <si>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</si>
  <si>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{9dba1c3e-92bc-4410-ad3a-3dcfd796d9d7}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</si>
  <si>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</si>
  <si>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</si>
  <si>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</si>
  <si>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</si>
  <si>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</si>
  <si>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</si>
  <si>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</si>
  <si>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</si>
  <si>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</si>
  <si>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</si>
  <si>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</si>
  <si>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Stod - Holýšov</t>
  </si>
  <si>
    <t>KSO:</t>
  </si>
  <si>
    <t>CC-CZ:</t>
  </si>
  <si>
    <t>Místo:</t>
  </si>
  <si>
    <t>TO Stod</t>
  </si>
  <si>
    <t>Datum:</t>
  </si>
  <si>
    <t>21. 1. 2019</t>
  </si>
  <si>
    <t>Zadavatel:</t>
  </si>
  <si>
    <t>IČ:</t>
  </si>
  <si>
    <t>SŽDC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</si>
  <si>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</si>
  <si>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</si>
  <si>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</si>
  <si>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</si>
  <si>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</si>
  <si>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</si>
  <si>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</si>
  <si>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</si>
  <si>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</si>
  <si>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</si>
  <si>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</si>
  <si>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</si>
  <si>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</si>
  <si>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</si>
  <si>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</si>
  <si>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</si>
  <si>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</si>
  <si>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</si>
  <si>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</si>
  <si>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</si>
  <si>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</si>
  <si>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</si>
  <si>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</si>
  <si>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</si>
  <si>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</si>
  <si>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</si>
  <si>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</si>
  <si>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</si>
  <si>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</si>
  <si>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</si>
  <si>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</si>
  <si>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</si>
  <si>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</si>
  <si>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</si>
  <si>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</si>
  <si>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</si>
  <si>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</si>
  <si>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</si>
  <si>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</si>
  <si>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</si>
  <si>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</si>
  <si>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</si>
  <si>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</si>
  <si>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</si>
  <si>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</si>
  <si>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</si>
  <si>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</si>
  <si>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</si>
  <si>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</si>
  <si>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</si>
  <si>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</si>
  <si>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</si>
  <si>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</si>
  <si>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</si>
  <si>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Čištění KL km 136,950 - 137,400</t>
  </si>
  <si>
    <t>STA</t>
  </si>
  <si>
    <t>1</t>
  </si>
  <si>
    <t>{73ccdf3a-5884-49ff-aec5-0c91c89edb87}</t>
  </si>
  <si>
    <t>2</t>
  </si>
  <si>
    <t>/</t>
  </si>
  <si>
    <t>SO 1.1</t>
  </si>
  <si>
    <t>Čištění KL</t>
  </si>
  <si>
    <t>Soupis</t>
  </si>
  <si>
    <t>{5623a049-ba6c-4e61-9195-b212ef7b8700}</t>
  </si>
  <si>
    <t>SO 2</t>
  </si>
  <si>
    <t>Výměna pražců km 137,560 - 138,015</t>
  </si>
  <si>
    <t>{afb10bdf-e536-4816-96b5-628c05c7a51e}</t>
  </si>
  <si>
    <t>SO 2.1</t>
  </si>
  <si>
    <t>Výměna pražců</t>
  </si>
  <si>
    <t>{9606caf3-57f2-42fa-8937-bc3343745922}</t>
  </si>
  <si>
    <t>SO 2.2</t>
  </si>
  <si>
    <t>Materiál objednatele</t>
  </si>
  <si>
    <t>{af181536-60e7-4dfc-8fa8-91bd91c125a5}</t>
  </si>
  <si>
    <t>SO 3</t>
  </si>
  <si>
    <t>VRN</t>
  </si>
  <si>
    <t>{3a963df5-aad0-41fd-a628-8e0bc9f68c01}</t>
  </si>
  <si>
    <t>SO 3.1</t>
  </si>
  <si>
    <t>{170a0f16-fa47-4885-9702-95e027515f02}</t>
  </si>
  <si>
    <t>KRYCÍ LIST SOUPISU PRACÍ</t>
  </si>
  <si>
    <t>Objekt:</t>
  </si>
  <si>
    <t>SO 1 - Čištění KL km 136,950 - 137,400</t>
  </si>
  <si>
    <t>Soupis:</t>
  </si>
  <si>
    <t>SO 1.1 - Čištění KL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</si>
  <si>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</si>
  <si>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</si>
  <si>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</si>
  <si>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</si>
  <si>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</si>
  <si>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</si>
  <si>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</si>
  <si>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</si>
  <si>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</si>
  <si>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</si>
  <si>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</si>
  <si>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</si>
  <si>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</si>
  <si>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</si>
  <si>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</si>
  <si>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</si>
  <si>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</si>
  <si>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</si>
  <si>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</si>
  <si>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5905020020</t>
  </si>
  <si>
    <t>Oprava stezky strojně s odstraněním drnu a nánosu přes 10 cm do 20 cm</t>
  </si>
  <si>
    <t>m2</t>
  </si>
  <si>
    <t>4</t>
  </si>
  <si>
    <t>ROZPOCET</t>
  </si>
  <si>
    <t>61708853</t>
  </si>
  <si>
    <t>PP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</si>
  <si>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</si>
  <si>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</si>
  <si>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</si>
  <si>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</si>
  <si>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205*2"Ls"</t>
  </si>
  <si>
    <t>80*2"Ps"</t>
  </si>
  <si>
    <t>Součet</t>
  </si>
  <si>
    <t>5915005030</t>
  </si>
  <si>
    <t>Hloubení rýh nebo jam na železničním spodku III. třídy</t>
  </si>
  <si>
    <t>m3</t>
  </si>
  <si>
    <t>-910045265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</si>
  <si>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</si>
  <si>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</si>
  <si>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2*3,5*0,5</t>
  </si>
  <si>
    <t>3</t>
  </si>
  <si>
    <t>5905085050</t>
  </si>
  <si>
    <t>Souvislé čištění KL strojně koleje pražce betonové rozdělení "d"</t>
  </si>
  <si>
    <t>km</t>
  </si>
  <si>
    <t>-871870288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</si>
  <si>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</si>
  <si>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pražců. 2. V cenách nejsou obsaženy náklady na snížení KL pod patou kolejnice, následnou úpravu směrového a výškového uspořádání dodávku a doplnění kameniva.</t>
  </si>
  <si>
    <t>5905035110</t>
  </si>
  <si>
    <t>Výměna KL malou těžící mechanizací včetně lavičky lože otevřené</t>
  </si>
  <si>
    <t>1202411545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</si>
  <si>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</si>
  <si>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 2. V cenách nejsou obsaženy náklady na podbití pražce, dodávku a doplnění kameniva.</t>
  </si>
  <si>
    <t>20*3,5*0,5"před P612"</t>
  </si>
  <si>
    <t>20*3,5*0,5"před P610"</t>
  </si>
  <si>
    <t>23*3,5*0,5"za P610"</t>
  </si>
  <si>
    <t>5</t>
  </si>
  <si>
    <t>5905105030</t>
  </si>
  <si>
    <t>Doplnění KL kamenivem souvisle strojně v koleji</t>
  </si>
  <si>
    <t>-1232209078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</si>
  <si>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</si>
  <si>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 2. V cenách nejsou obsaženy náklady na dodávku kameniva.</t>
  </si>
  <si>
    <t>450*1,2+110,250</t>
  </si>
  <si>
    <t>6</t>
  </si>
  <si>
    <t>M</t>
  </si>
  <si>
    <t>5955101000</t>
  </si>
  <si>
    <t>Kamenivo drcené štěrk frakce 31,5/63 třídy BI</t>
  </si>
  <si>
    <t>t</t>
  </si>
  <si>
    <t>128</t>
  </si>
  <si>
    <t>1270842468</t>
  </si>
  <si>
    <t>650,250*1,426</t>
  </si>
  <si>
    <t>7</t>
  </si>
  <si>
    <t>5914020020</t>
  </si>
  <si>
    <t>Čištění otevřených odvodňovacích zařízení strojně příkop nezpevněný</t>
  </si>
  <si>
    <t>1357504513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</si>
  <si>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</si>
  <si>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prostředek. 2. V cenách nejsou obsaženy náklady na dopravu a skládkovné.</t>
  </si>
  <si>
    <t>245*0,5*0,2"Ls"</t>
  </si>
  <si>
    <t>8</t>
  </si>
  <si>
    <t>5914015010</t>
  </si>
  <si>
    <t>Čištění odvodňovacích zařízení ručně příkop zpevněný</t>
  </si>
  <si>
    <t>1828361793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</si>
  <si>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</si>
  <si>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Poznámka k souboru cen:_x000d_
1. V cenách jsou započteny náklady na vyčištění od nánosu a nečistot a rozprostření výzisku na terén nebo naložení na dopravní prostředek. 2. V cenách nejsou obsaženy náklady na dopravu a skládkovné.</t>
  </si>
  <si>
    <t>335*0,5*0,2"Ps"</t>
  </si>
  <si>
    <t>20*0,8*0,1"propustek+ příkop"</t>
  </si>
  <si>
    <t>9</t>
  </si>
  <si>
    <t>5909032020</t>
  </si>
  <si>
    <t>Přesná úprava GPK koleje směrové a výškové uspořádání pražce betonové</t>
  </si>
  <si>
    <t>1828015546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</si>
  <si>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</si>
  <si>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</si>
  <si>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10</t>
  </si>
  <si>
    <t>5909030020</t>
  </si>
  <si>
    <t>Následná úprava GPK koleje směrové a výškové uspořádání pražce betonové</t>
  </si>
  <si>
    <t>955181225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</si>
  <si>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</si>
  <si>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</si>
  <si>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5914110140</t>
  </si>
  <si>
    <t>Oprava nástupiště z prefabrikátů desky</t>
  </si>
  <si>
    <t>kus</t>
  </si>
  <si>
    <t>-1512610699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</si>
  <si>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</si>
  <si>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Poznámka k souboru cen:_x000d_
1. V cenách jsou započteny náklady na manipulaci a naložení výzisku kameniva na dopravní prostředek. 2. V cenách nejsou obsaženy náklady na dodávku materiálu.</t>
  </si>
  <si>
    <t>11</t>
  </si>
  <si>
    <t>9903200100</t>
  </si>
  <si>
    <t>Přeprava mechanizace na místo prováděných prací o hmotnosti přes 12 t přes 50 do 100 km</t>
  </si>
  <si>
    <t>-363619949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</si>
  <si>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</si>
  <si>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</si>
  <si>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6"MHS,ASP, SSP, SČH"</t>
  </si>
  <si>
    <t>12</t>
  </si>
  <si>
    <t>9909000100</t>
  </si>
  <si>
    <t>Poplatek za uložení suti nebo hmot na oficiální skládku</t>
  </si>
  <si>
    <t>1560190192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</si>
  <si>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</si>
  <si>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</si>
  <si>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550,800*1,8+85,5*1,5+59,600*1,5"KL+stezky+příkopy"</t>
  </si>
  <si>
    <t>13</t>
  </si>
  <si>
    <t>9902100200</t>
  </si>
  <si>
    <t xml:space="preserve">Doprava dodávek zhotovitele, dodávek objednatele nebo výzisku mechanizací přes 3,5 t sypanin  do 20 km</t>
  </si>
  <si>
    <t>512</t>
  </si>
  <si>
    <t>1485954577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</si>
  <si>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</si>
  <si>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</si>
  <si>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1209,090"doprava KL+příkopy+stezky na skládku"</t>
  </si>
  <si>
    <t>14</t>
  </si>
  <si>
    <t>9902100400</t>
  </si>
  <si>
    <t xml:space="preserve">Doprava dodávek zhotovitele, dodávek objednatele nebo výzisku mechanizací přes 3,5 t sypanin  do 40 km</t>
  </si>
  <si>
    <t>262144</t>
  </si>
  <si>
    <t>426318029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</si>
  <si>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</si>
  <si>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927,257"doprava kameniva"</t>
  </si>
  <si>
    <t>SO 2 - Výměna pražců km 137,560 - 138,015</t>
  </si>
  <si>
    <t>SO 2.1 - Výměna pražců</t>
  </si>
  <si>
    <t>-1308513799</t>
  </si>
  <si>
    <t>200*2"L+P"</t>
  </si>
  <si>
    <t>-1896721956</t>
  </si>
  <si>
    <t>5905085055</t>
  </si>
  <si>
    <t>Souvislé čištění KL strojně koleje pražce betonové rozdělení "u"</t>
  </si>
  <si>
    <t>953434486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</si>
  <si>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</si>
  <si>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5906035120</t>
  </si>
  <si>
    <t>Souvislá výměna pražců současně s výměnou nebo čištěním KL pražce betonové příčné vystrojené</t>
  </si>
  <si>
    <t>577757728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</si>
  <si>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</si>
  <si>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pražců, montáž upevňovadel. U nevystrojených a výhybkových pražců dřevěných vrtání otvorů pro vrtule. 2. V cenách nejsou obsaženy náklady na odstranění KL, rozrušení lavičky, podbití pražce, úpravu KL do profilu, snížení KL pod patou kolejnice, doplnění kameniva, dodávku materiálu, dopravu výzisku na skládku a skládkovné.</t>
  </si>
  <si>
    <t>5906045010</t>
  </si>
  <si>
    <t>Příplatek za překážku po jedné straně koleje</t>
  </si>
  <si>
    <t>m</t>
  </si>
  <si>
    <t>-89291892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</si>
  <si>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</si>
  <si>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</si>
  <si>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</si>
  <si>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</si>
  <si>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-83290199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</si>
  <si>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</si>
  <si>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5958128010</t>
  </si>
  <si>
    <t>Komplety ŽS 4 (šroub RS 1, matice M 24, podložka Fe6, svěrka ŽS4)</t>
  </si>
  <si>
    <t>-1115333467</t>
  </si>
  <si>
    <t>760*4</t>
  </si>
  <si>
    <t>5958158005</t>
  </si>
  <si>
    <t xml:space="preserve">Podložka pryžová pod patu kolejnice S49  183/126/6</t>
  </si>
  <si>
    <t>-1195533363</t>
  </si>
  <si>
    <t>760*2</t>
  </si>
  <si>
    <t>1150731580</t>
  </si>
  <si>
    <t>390*1,2+90,400</t>
  </si>
  <si>
    <t>-977704340</t>
  </si>
  <si>
    <t>558,400*1,426</t>
  </si>
  <si>
    <t>5906105010</t>
  </si>
  <si>
    <t>Demontáž pražce dřevěný</t>
  </si>
  <si>
    <t>160269265</t>
  </si>
  <si>
    <t>Demontáž pražce dřevěný.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</si>
  <si>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</si>
  <si>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102"demontáž kotev"</t>
  </si>
  <si>
    <t>1930314042</t>
  </si>
  <si>
    <t>-276863420</t>
  </si>
  <si>
    <t>130*0,5*0,2"Ps"</t>
  </si>
  <si>
    <t>(170*0,5*0,2)*2"Ls"</t>
  </si>
  <si>
    <t>9902900200</t>
  </si>
  <si>
    <t xml:space="preserve">Naložení  objemnějšího kusového materiálu, vybouraných hmot</t>
  </si>
  <si>
    <t>605956129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</si>
  <si>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</si>
  <si>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</si>
  <si>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760*0,32"pražce betonové"</t>
  </si>
  <si>
    <t>739*0,09"pražce dřevěné"</t>
  </si>
  <si>
    <t>-329541451</t>
  </si>
  <si>
    <t>390*1,8+(400*1*0,1)*1,5+47*1,5"KL+stezky+příkopy"</t>
  </si>
  <si>
    <t>16</t>
  </si>
  <si>
    <t>9909000300</t>
  </si>
  <si>
    <t>Poplatek za likvidaci dřevěných kolejnicových podpor</t>
  </si>
  <si>
    <t>39360269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</si>
  <si>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</si>
  <si>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739*0,09</t>
  </si>
  <si>
    <t>17</t>
  </si>
  <si>
    <t>9909000400</t>
  </si>
  <si>
    <t>Poplatek za likvidaci plastových součástí</t>
  </si>
  <si>
    <t>2041058322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</si>
  <si>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</si>
  <si>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18</t>
  </si>
  <si>
    <t>9902200200</t>
  </si>
  <si>
    <t>Doprava dodávek zhotovitele, dodávek objednatele nebo výzisku mechanizací přes 3,5 t objemnějšího kusového materiálu do 20 km</t>
  </si>
  <si>
    <t>-1724607846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</si>
  <si>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</si>
  <si>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739*0,09"odvoz dřevěných pražců na skládku"</t>
  </si>
  <si>
    <t>19</t>
  </si>
  <si>
    <t>-1945366092</t>
  </si>
  <si>
    <t>390*1,8+(400*1*0,1)*1,5+47*1,5"KL+stezky+příkopy na skládku"</t>
  </si>
  <si>
    <t>20</t>
  </si>
  <si>
    <t>2005414100</t>
  </si>
  <si>
    <t>796,278"doprava kameniva"</t>
  </si>
  <si>
    <t>9902200100</t>
  </si>
  <si>
    <t>Doprava dodávek zhotovitele, dodávek objednatele nebo výzisku mechanizací přes 3,5 t objemnějšího kusového materiálu do 10 km</t>
  </si>
  <si>
    <t>-1561600432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</si>
  <si>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</si>
  <si>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760*0,320"doprava pražců SB 8 z Holýšova"</t>
  </si>
  <si>
    <t>22</t>
  </si>
  <si>
    <t>9902100700</t>
  </si>
  <si>
    <t xml:space="preserve">Doprava dodávek zhotovitele, dodávek objednatele nebo výzisku mechanizací přes 3,5 t sypanin  do 100 km</t>
  </si>
  <si>
    <t>-164926845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</si>
  <si>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</si>
  <si>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3,739+0,274"doprava drobného kolejiva"</t>
  </si>
  <si>
    <t>SO 2.2 - Materiál objednatele</t>
  </si>
  <si>
    <t>5956213065</t>
  </si>
  <si>
    <t xml:space="preserve">Pražec betonový příčný vystrojený  užitý tv. SB 8 P</t>
  </si>
  <si>
    <t>-1998740927</t>
  </si>
  <si>
    <t>SO 3 - VRN</t>
  </si>
  <si>
    <t>SO 3.1 - VRN</t>
  </si>
  <si>
    <t>021211001</t>
  </si>
  <si>
    <t>Průzkumné práce pro opravy Doplňující laboratorní rozbor kontaminace zeminy nebo kol. lože</t>
  </si>
  <si>
    <t>1024</t>
  </si>
  <si>
    <t>-1411142890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</si>
  <si>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</si>
  <si>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</si>
  <si>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</si>
  <si>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</si>
  <si>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</si>
  <si>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-1490539794</t>
  </si>
  <si>
    <t>022101011</t>
  </si>
  <si>
    <t>Geodetické práce Geodetické práce v průběhu opravy</t>
  </si>
  <si>
    <t>-1876503527</t>
  </si>
  <si>
    <t>022101021</t>
  </si>
  <si>
    <t>Geodetické práce Geodetické práce po ukončení opravy</t>
  </si>
  <si>
    <t>2042808633</t>
  </si>
  <si>
    <t>022121001</t>
  </si>
  <si>
    <t>Geodetické práce Diagnostika technické infrastruktury Vytýčení trasy inženýrských sítí</t>
  </si>
  <si>
    <t>-1623453703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</si>
  <si>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</si>
  <si>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</si>
  <si>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</si>
  <si>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</si>
  <si>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1663673624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</si>
  <si>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</si>
  <si>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</si>
  <si>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</si>
  <si>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</si>
  <si>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406470522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</si>
</sst>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65419012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traťového úseku Stod - Holýšov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TO Stod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21. 1. 2019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SŽDC s.o. - OŘ Plzeň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Jung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ROUND(AG95+AG97+AG100,2)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ROUND(AS95+AS97+AS100,2)</f>
        <v>0</v>
      </c>
      <c r="AT94" s="110">
        <f>ROUND(SUM(AV94:AW94),2)</f>
        <v>0</v>
      </c>
      <c r="AU94" s="111">
        <f>ROUND(AU95+AU97+AU100,5)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ROUND(AZ95+AZ97+AZ100,2)</f>
        <v>0</v>
      </c>
      <c r="BA94" s="110">
        <f>ROUND(BA95+BA97+BA100,2)</f>
        <v>0</v>
      </c>
      <c r="BB94" s="110">
        <f>ROUND(BB95+BB97+BB100,2)</f>
        <v>0</v>
      </c>
      <c r="BC94" s="110">
        <f>ROUND(BC95+BC97+BC100,2)</f>
        <v>0</v>
      </c>
      <c r="BD94" s="112">
        <f>ROUND(BD95+BD97+BD100,2)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7"/>
      <c r="B95" s="115"/>
      <c r="C95" s="116"/>
      <c r="D95" s="117" t="s">
        <v>80</v>
      </c>
      <c r="E95" s="117"/>
      <c r="F95" s="117"/>
      <c r="G95" s="117"/>
      <c r="H95" s="117"/>
      <c r="I95" s="118"/>
      <c r="J95" s="117" t="s">
        <v>81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ROUND(AG96,2)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82</v>
      </c>
      <c r="AR95" s="122"/>
      <c r="AS95" s="123">
        <f>ROUND(AS96,2)</f>
        <v>0</v>
      </c>
      <c r="AT95" s="124">
        <f>ROUND(SUM(AV95:AW95),2)</f>
        <v>0</v>
      </c>
      <c r="AU95" s="125">
        <f>ROUND(AU96,5)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ROUND(AZ96,2)</f>
        <v>0</v>
      </c>
      <c r="BA95" s="124">
        <f>ROUND(BA96,2)</f>
        <v>0</v>
      </c>
      <c r="BB95" s="124">
        <f>ROUND(BB96,2)</f>
        <v>0</v>
      </c>
      <c r="BC95" s="124">
        <f>ROUND(BC96,2)</f>
        <v>0</v>
      </c>
      <c r="BD95" s="126">
        <f>ROUND(BD96,2)</f>
        <v>0</v>
      </c>
      <c r="BE95" s="7"/>
      <c r="BS95" s="127" t="s">
        <v>75</v>
      </c>
      <c r="BT95" s="127" t="s">
        <v>83</v>
      </c>
      <c r="BU95" s="127" t="s">
        <v>77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4" customFormat="1" ht="16.5" customHeight="1">
      <c r="A96" s="128" t="s">
        <v>86</v>
      </c>
      <c r="B96" s="66"/>
      <c r="C96" s="129"/>
      <c r="D96" s="129"/>
      <c r="E96" s="130" t="s">
        <v>87</v>
      </c>
      <c r="F96" s="130"/>
      <c r="G96" s="130"/>
      <c r="H96" s="130"/>
      <c r="I96" s="130"/>
      <c r="J96" s="129"/>
      <c r="K96" s="130" t="s">
        <v>88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'SO 1.1 - Čištění KL'!J32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89</v>
      </c>
      <c r="AR96" s="68"/>
      <c r="AS96" s="133">
        <v>0</v>
      </c>
      <c r="AT96" s="134">
        <f>ROUND(SUM(AV96:AW96),2)</f>
        <v>0</v>
      </c>
      <c r="AU96" s="135">
        <f>'SO 1.1 - Čištění KL'!P120</f>
        <v>0</v>
      </c>
      <c r="AV96" s="134">
        <f>'SO 1.1 - Čištění KL'!J35</f>
        <v>0</v>
      </c>
      <c r="AW96" s="134">
        <f>'SO 1.1 - Čištění KL'!J36</f>
        <v>0</v>
      </c>
      <c r="AX96" s="134">
        <f>'SO 1.1 - Čištění KL'!J37</f>
        <v>0</v>
      </c>
      <c r="AY96" s="134">
        <f>'SO 1.1 - Čištění KL'!J38</f>
        <v>0</v>
      </c>
      <c r="AZ96" s="134">
        <f>'SO 1.1 - Čištění KL'!F35</f>
        <v>0</v>
      </c>
      <c r="BA96" s="134">
        <f>'SO 1.1 - Čištění KL'!F36</f>
        <v>0</v>
      </c>
      <c r="BB96" s="134">
        <f>'SO 1.1 - Čištění KL'!F37</f>
        <v>0</v>
      </c>
      <c r="BC96" s="134">
        <f>'SO 1.1 - Čištění KL'!F38</f>
        <v>0</v>
      </c>
      <c r="BD96" s="136">
        <f>'SO 1.1 - Čištění KL'!F39</f>
        <v>0</v>
      </c>
      <c r="BE96" s="4"/>
      <c r="BT96" s="137" t="s">
        <v>85</v>
      </c>
      <c r="BV96" s="137" t="s">
        <v>78</v>
      </c>
      <c r="BW96" s="137" t="s">
        <v>90</v>
      </c>
      <c r="BX96" s="137" t="s">
        <v>84</v>
      </c>
      <c r="CL96" s="137" t="s">
        <v>1</v>
      </c>
    </row>
    <row r="97" s="7" customFormat="1" ht="16.5" customHeight="1">
      <c r="A97" s="7"/>
      <c r="B97" s="115"/>
      <c r="C97" s="116"/>
      <c r="D97" s="117" t="s">
        <v>91</v>
      </c>
      <c r="E97" s="117"/>
      <c r="F97" s="117"/>
      <c r="G97" s="117"/>
      <c r="H97" s="117"/>
      <c r="I97" s="118"/>
      <c r="J97" s="117" t="s">
        <v>92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ROUND(SUM(AG98:AG99),2)</f>
        <v>0</v>
      </c>
      <c r="AH97" s="118"/>
      <c r="AI97" s="118"/>
      <c r="AJ97" s="118"/>
      <c r="AK97" s="118"/>
      <c r="AL97" s="118"/>
      <c r="AM97" s="118"/>
      <c r="AN97" s="120">
        <f>SUM(AG97,AT97)</f>
        <v>0</v>
      </c>
      <c r="AO97" s="118"/>
      <c r="AP97" s="118"/>
      <c r="AQ97" s="121" t="s">
        <v>82</v>
      </c>
      <c r="AR97" s="122"/>
      <c r="AS97" s="123">
        <f>ROUND(SUM(AS98:AS99),2)</f>
        <v>0</v>
      </c>
      <c r="AT97" s="124">
        <f>ROUND(SUM(AV97:AW97),2)</f>
        <v>0</v>
      </c>
      <c r="AU97" s="125">
        <f>ROUND(SUM(AU98:AU99),5)</f>
        <v>0</v>
      </c>
      <c r="AV97" s="124">
        <f>ROUND(AZ97*L29,2)</f>
        <v>0</v>
      </c>
      <c r="AW97" s="124">
        <f>ROUND(BA97*L30,2)</f>
        <v>0</v>
      </c>
      <c r="AX97" s="124">
        <f>ROUND(BB97*L29,2)</f>
        <v>0</v>
      </c>
      <c r="AY97" s="124">
        <f>ROUND(BC97*L30,2)</f>
        <v>0</v>
      </c>
      <c r="AZ97" s="124">
        <f>ROUND(SUM(AZ98:AZ99),2)</f>
        <v>0</v>
      </c>
      <c r="BA97" s="124">
        <f>ROUND(SUM(BA98:BA99),2)</f>
        <v>0</v>
      </c>
      <c r="BB97" s="124">
        <f>ROUND(SUM(BB98:BB99),2)</f>
        <v>0</v>
      </c>
      <c r="BC97" s="124">
        <f>ROUND(SUM(BC98:BC99),2)</f>
        <v>0</v>
      </c>
      <c r="BD97" s="126">
        <f>ROUND(SUM(BD98:BD99),2)</f>
        <v>0</v>
      </c>
      <c r="BE97" s="7"/>
      <c r="BS97" s="127" t="s">
        <v>75</v>
      </c>
      <c r="BT97" s="127" t="s">
        <v>83</v>
      </c>
      <c r="BU97" s="127" t="s">
        <v>77</v>
      </c>
      <c r="BV97" s="127" t="s">
        <v>78</v>
      </c>
      <c r="BW97" s="127" t="s">
        <v>93</v>
      </c>
      <c r="BX97" s="127" t="s">
        <v>5</v>
      </c>
      <c r="CL97" s="127" t="s">
        <v>1</v>
      </c>
      <c r="CM97" s="127" t="s">
        <v>85</v>
      </c>
    </row>
    <row r="98" s="4" customFormat="1" ht="16.5" customHeight="1">
      <c r="A98" s="128" t="s">
        <v>86</v>
      </c>
      <c r="B98" s="66"/>
      <c r="C98" s="129"/>
      <c r="D98" s="129"/>
      <c r="E98" s="130" t="s">
        <v>94</v>
      </c>
      <c r="F98" s="130"/>
      <c r="G98" s="130"/>
      <c r="H98" s="130"/>
      <c r="I98" s="130"/>
      <c r="J98" s="129"/>
      <c r="K98" s="130" t="s">
        <v>95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'SO 2.1 - Výměna pražců'!J32</f>
        <v>0</v>
      </c>
      <c r="AH98" s="129"/>
      <c r="AI98" s="129"/>
      <c r="AJ98" s="129"/>
      <c r="AK98" s="129"/>
      <c r="AL98" s="129"/>
      <c r="AM98" s="129"/>
      <c r="AN98" s="131">
        <f>SUM(AG98,AT98)</f>
        <v>0</v>
      </c>
      <c r="AO98" s="129"/>
      <c r="AP98" s="129"/>
      <c r="AQ98" s="132" t="s">
        <v>89</v>
      </c>
      <c r="AR98" s="68"/>
      <c r="AS98" s="133">
        <v>0</v>
      </c>
      <c r="AT98" s="134">
        <f>ROUND(SUM(AV98:AW98),2)</f>
        <v>0</v>
      </c>
      <c r="AU98" s="135">
        <f>'SO 2.1 - Výměna pražců'!P120</f>
        <v>0</v>
      </c>
      <c r="AV98" s="134">
        <f>'SO 2.1 - Výměna pražců'!J35</f>
        <v>0</v>
      </c>
      <c r="AW98" s="134">
        <f>'SO 2.1 - Výměna pražců'!J36</f>
        <v>0</v>
      </c>
      <c r="AX98" s="134">
        <f>'SO 2.1 - Výměna pražců'!J37</f>
        <v>0</v>
      </c>
      <c r="AY98" s="134">
        <f>'SO 2.1 - Výměna pražců'!J38</f>
        <v>0</v>
      </c>
      <c r="AZ98" s="134">
        <f>'SO 2.1 - Výměna pražců'!F35</f>
        <v>0</v>
      </c>
      <c r="BA98" s="134">
        <f>'SO 2.1 - Výměna pražců'!F36</f>
        <v>0</v>
      </c>
      <c r="BB98" s="134">
        <f>'SO 2.1 - Výměna pražců'!F37</f>
        <v>0</v>
      </c>
      <c r="BC98" s="134">
        <f>'SO 2.1 - Výměna pražců'!F38</f>
        <v>0</v>
      </c>
      <c r="BD98" s="136">
        <f>'SO 2.1 - Výměna pražců'!F39</f>
        <v>0</v>
      </c>
      <c r="BE98" s="4"/>
      <c r="BT98" s="137" t="s">
        <v>85</v>
      </c>
      <c r="BV98" s="137" t="s">
        <v>78</v>
      </c>
      <c r="BW98" s="137" t="s">
        <v>96</v>
      </c>
      <c r="BX98" s="137" t="s">
        <v>93</v>
      </c>
      <c r="CL98" s="137" t="s">
        <v>1</v>
      </c>
    </row>
    <row r="99" s="4" customFormat="1" ht="16.5" customHeight="1">
      <c r="A99" s="128" t="s">
        <v>86</v>
      </c>
      <c r="B99" s="66"/>
      <c r="C99" s="129"/>
      <c r="D99" s="129"/>
      <c r="E99" s="130" t="s">
        <v>97</v>
      </c>
      <c r="F99" s="130"/>
      <c r="G99" s="130"/>
      <c r="H99" s="130"/>
      <c r="I99" s="130"/>
      <c r="J99" s="129"/>
      <c r="K99" s="130" t="s">
        <v>98</v>
      </c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1">
        <f>'SO 2.2 - Materiál objedna...'!J32</f>
        <v>0</v>
      </c>
      <c r="AH99" s="129"/>
      <c r="AI99" s="129"/>
      <c r="AJ99" s="129"/>
      <c r="AK99" s="129"/>
      <c r="AL99" s="129"/>
      <c r="AM99" s="129"/>
      <c r="AN99" s="131">
        <f>SUM(AG99,AT99)</f>
        <v>0</v>
      </c>
      <c r="AO99" s="129"/>
      <c r="AP99" s="129"/>
      <c r="AQ99" s="132" t="s">
        <v>89</v>
      </c>
      <c r="AR99" s="68"/>
      <c r="AS99" s="133">
        <v>0</v>
      </c>
      <c r="AT99" s="134">
        <f>ROUND(SUM(AV99:AW99),2)</f>
        <v>0</v>
      </c>
      <c r="AU99" s="135">
        <f>'SO 2.2 - Materiál objedna...'!P120</f>
        <v>0</v>
      </c>
      <c r="AV99" s="134">
        <f>'SO 2.2 - Materiál objedna...'!J35</f>
        <v>0</v>
      </c>
      <c r="AW99" s="134">
        <f>'SO 2.2 - Materiál objedna...'!J36</f>
        <v>0</v>
      </c>
      <c r="AX99" s="134">
        <f>'SO 2.2 - Materiál objedna...'!J37</f>
        <v>0</v>
      </c>
      <c r="AY99" s="134">
        <f>'SO 2.2 - Materiál objedna...'!J38</f>
        <v>0</v>
      </c>
      <c r="AZ99" s="134">
        <f>'SO 2.2 - Materiál objedna...'!F35</f>
        <v>0</v>
      </c>
      <c r="BA99" s="134">
        <f>'SO 2.2 - Materiál objedna...'!F36</f>
        <v>0</v>
      </c>
      <c r="BB99" s="134">
        <f>'SO 2.2 - Materiál objedna...'!F37</f>
        <v>0</v>
      </c>
      <c r="BC99" s="134">
        <f>'SO 2.2 - Materiál objedna...'!F38</f>
        <v>0</v>
      </c>
      <c r="BD99" s="136">
        <f>'SO 2.2 - Materiál objedna...'!F39</f>
        <v>0</v>
      </c>
      <c r="BE99" s="4"/>
      <c r="BT99" s="137" t="s">
        <v>85</v>
      </c>
      <c r="BV99" s="137" t="s">
        <v>78</v>
      </c>
      <c r="BW99" s="137" t="s">
        <v>99</v>
      </c>
      <c r="BX99" s="137" t="s">
        <v>93</v>
      </c>
      <c r="CL99" s="137" t="s">
        <v>1</v>
      </c>
    </row>
    <row r="100" s="7" customFormat="1" ht="16.5" customHeight="1">
      <c r="A100" s="7"/>
      <c r="B100" s="115"/>
      <c r="C100" s="116"/>
      <c r="D100" s="117" t="s">
        <v>100</v>
      </c>
      <c r="E100" s="117"/>
      <c r="F100" s="117"/>
      <c r="G100" s="117"/>
      <c r="H100" s="117"/>
      <c r="I100" s="118"/>
      <c r="J100" s="117" t="s">
        <v>101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ROUND(AG101,2)</f>
        <v>0</v>
      </c>
      <c r="AH100" s="118"/>
      <c r="AI100" s="118"/>
      <c r="AJ100" s="118"/>
      <c r="AK100" s="118"/>
      <c r="AL100" s="118"/>
      <c r="AM100" s="118"/>
      <c r="AN100" s="120">
        <f>SUM(AG100,AT100)</f>
        <v>0</v>
      </c>
      <c r="AO100" s="118"/>
      <c r="AP100" s="118"/>
      <c r="AQ100" s="121" t="s">
        <v>82</v>
      </c>
      <c r="AR100" s="122"/>
      <c r="AS100" s="123">
        <f>ROUND(AS101,2)</f>
        <v>0</v>
      </c>
      <c r="AT100" s="124">
        <f>ROUND(SUM(AV100:AW100),2)</f>
        <v>0</v>
      </c>
      <c r="AU100" s="125">
        <f>ROUND(AU101,5)</f>
        <v>0</v>
      </c>
      <c r="AV100" s="124">
        <f>ROUND(AZ100*L29,2)</f>
        <v>0</v>
      </c>
      <c r="AW100" s="124">
        <f>ROUND(BA100*L30,2)</f>
        <v>0</v>
      </c>
      <c r="AX100" s="124">
        <f>ROUND(BB100*L29,2)</f>
        <v>0</v>
      </c>
      <c r="AY100" s="124">
        <f>ROUND(BC100*L30,2)</f>
        <v>0</v>
      </c>
      <c r="AZ100" s="124">
        <f>ROUND(AZ101,2)</f>
        <v>0</v>
      </c>
      <c r="BA100" s="124">
        <f>ROUND(BA101,2)</f>
        <v>0</v>
      </c>
      <c r="BB100" s="124">
        <f>ROUND(BB101,2)</f>
        <v>0</v>
      </c>
      <c r="BC100" s="124">
        <f>ROUND(BC101,2)</f>
        <v>0</v>
      </c>
      <c r="BD100" s="126">
        <f>ROUND(BD101,2)</f>
        <v>0</v>
      </c>
      <c r="BE100" s="7"/>
      <c r="BS100" s="127" t="s">
        <v>75</v>
      </c>
      <c r="BT100" s="127" t="s">
        <v>83</v>
      </c>
      <c r="BU100" s="127" t="s">
        <v>77</v>
      </c>
      <c r="BV100" s="127" t="s">
        <v>78</v>
      </c>
      <c r="BW100" s="127" t="s">
        <v>102</v>
      </c>
      <c r="BX100" s="127" t="s">
        <v>5</v>
      </c>
      <c r="CL100" s="127" t="s">
        <v>1</v>
      </c>
      <c r="CM100" s="127" t="s">
        <v>85</v>
      </c>
    </row>
    <row r="101" s="4" customFormat="1" ht="16.5" customHeight="1">
      <c r="A101" s="128" t="s">
        <v>86</v>
      </c>
      <c r="B101" s="66"/>
      <c r="C101" s="129"/>
      <c r="D101" s="129"/>
      <c r="E101" s="130" t="s">
        <v>103</v>
      </c>
      <c r="F101" s="130"/>
      <c r="G101" s="130"/>
      <c r="H101" s="130"/>
      <c r="I101" s="130"/>
      <c r="J101" s="129"/>
      <c r="K101" s="130" t="s">
        <v>101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'SO 3.1 - VRN'!J32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89</v>
      </c>
      <c r="AR101" s="68"/>
      <c r="AS101" s="138">
        <v>0</v>
      </c>
      <c r="AT101" s="139">
        <f>ROUND(SUM(AV101:AW101),2)</f>
        <v>0</v>
      </c>
      <c r="AU101" s="140">
        <f>'SO 3.1 - VRN'!P120</f>
        <v>0</v>
      </c>
      <c r="AV101" s="139">
        <f>'SO 3.1 - VRN'!J35</f>
        <v>0</v>
      </c>
      <c r="AW101" s="139">
        <f>'SO 3.1 - VRN'!J36</f>
        <v>0</v>
      </c>
      <c r="AX101" s="139">
        <f>'SO 3.1 - VRN'!J37</f>
        <v>0</v>
      </c>
      <c r="AY101" s="139">
        <f>'SO 3.1 - VRN'!J38</f>
        <v>0</v>
      </c>
      <c r="AZ101" s="139">
        <f>'SO 3.1 - VRN'!F35</f>
        <v>0</v>
      </c>
      <c r="BA101" s="139">
        <f>'SO 3.1 - VRN'!F36</f>
        <v>0</v>
      </c>
      <c r="BB101" s="139">
        <f>'SO 3.1 - VRN'!F37</f>
        <v>0</v>
      </c>
      <c r="BC101" s="139">
        <f>'SO 3.1 - VRN'!F38</f>
        <v>0</v>
      </c>
      <c r="BD101" s="141">
        <f>'SO 3.1 - VRN'!F39</f>
        <v>0</v>
      </c>
      <c r="BE101" s="4"/>
      <c r="BT101" s="137" t="s">
        <v>85</v>
      </c>
      <c r="BV101" s="137" t="s">
        <v>78</v>
      </c>
      <c r="BW101" s="137" t="s">
        <v>104</v>
      </c>
      <c r="BX101" s="137" t="s">
        <v>102</v>
      </c>
      <c r="CL101" s="137" t="s">
        <v>1</v>
      </c>
    </row>
    <row r="102" s="2" customFormat="1" ht="30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40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40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</sheetData>
  <sheetProtection sheet="1" formatColumns="0" formatRows="0" objects="1" scenarios="1" spinCount="100000" saltValue="3PTzyx4LcK+IRYqLwPBotZg/7h+lS39oOr75sQSWwTCU6SvR5QZ+7dYeIBjWVHrSrzYUpKDrLca8oKMSbXIqxA==" hashValue="9Bkb3pWeGXZSO3ElKLgFuilSNNu4LTP+EvAyAWNMGrZbK4ig8ciWG1MECMPdSb5X9OxNhBz0KprMTXi1adCspg==" algorithmName="SHA-512" password="CC35"/>
  <mergeCells count="6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C92:G92"/>
    <mergeCell ref="I92:AF92"/>
    <mergeCell ref="D95:H95"/>
    <mergeCell ref="J95:AF95"/>
    <mergeCell ref="E96:I96"/>
    <mergeCell ref="K96:AF96"/>
    <mergeCell ref="D97:H97"/>
    <mergeCell ref="J97:AF97"/>
    <mergeCell ref="E98:I98"/>
    <mergeCell ref="K98:AF98"/>
    <mergeCell ref="E99:I99"/>
    <mergeCell ref="K99:AF99"/>
    <mergeCell ref="D100:H100"/>
    <mergeCell ref="J100:AF100"/>
    <mergeCell ref="E101:I101"/>
    <mergeCell ref="K101:AF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94:AM94"/>
    <mergeCell ref="AN94:AP94"/>
  </mergeCells>
  <hyperlinks>
    <hyperlink ref="A96" location="'SO 1.1 - Čištění KL'!C2" display="/"/>
    <hyperlink ref="A98" location="'SO 2.1 - Výměna pražců'!C2" display="/"/>
    <hyperlink ref="A99" location="'SO 2.2 - Materiál objedna...'!C2" display="/"/>
    <hyperlink ref="A101" location="'SO 3.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105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Oprava traťového úseku Stod - Holýšov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106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107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108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109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21. 1. 2019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ROUND((SUM(BE120:BE183)),  2)</f>
        <v>0</v>
      </c>
      <c r="G35" s="34"/>
      <c r="H35" s="34"/>
      <c r="I35" s="167">
        <v>0.20999999999999999</v>
      </c>
      <c r="J35" s="166">
        <f>ROUND(((SUM(BE120:BE183))*I35),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ROUND((SUM(BF120:BF183)),  2)</f>
        <v>0</v>
      </c>
      <c r="G36" s="34"/>
      <c r="H36" s="34"/>
      <c r="I36" s="167">
        <v>0.14999999999999999</v>
      </c>
      <c r="J36" s="166">
        <f>ROUND(((SUM(BF120:BF183))*I36),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ROUND((SUM(BG120:BG183)),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ROUND((SUM(BH120:BH183)),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ROUND((SUM(BI120:BI183)),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110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Oprava traťového úseku Stod - Holýšov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106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107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108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1.1 - Čištění KL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21. 1. 2019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SŽDC s.o. 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111</v>
      </c>
      <c r="D96" s="194"/>
      <c r="E96" s="194"/>
      <c r="F96" s="194"/>
      <c r="G96" s="194"/>
      <c r="H96" s="194"/>
      <c r="I96" s="195"/>
      <c r="J96" s="196" t="s">
        <v>112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113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114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115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Oprava traťového úseku Stod - Holýšov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106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107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108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1.1 - Čištění KL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21. 1. 2019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SŽDC s.o. 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116</v>
      </c>
      <c r="D119" s="201" t="s">
        <v>61</v>
      </c>
      <c r="E119" s="201" t="s">
        <v>57</v>
      </c>
      <c r="F119" s="201" t="s">
        <v>58</v>
      </c>
      <c r="G119" s="201" t="s">
        <v>117</v>
      </c>
      <c r="H119" s="201" t="s">
        <v>118</v>
      </c>
      <c r="I119" s="202" t="s">
        <v>119</v>
      </c>
      <c r="J119" s="203" t="s">
        <v>112</v>
      </c>
      <c r="K119" s="204" t="s">
        <v>120</v>
      </c>
      <c r="L119" s="205"/>
      <c r="M119" s="96" t="s">
        <v>1</v>
      </c>
      <c r="N119" s="97" t="s">
        <v>40</v>
      </c>
      <c r="O119" s="97" t="s">
        <v>121</v>
      </c>
      <c r="P119" s="97" t="s">
        <v>122</v>
      </c>
      <c r="Q119" s="97" t="s">
        <v>123</v>
      </c>
      <c r="R119" s="97" t="s">
        <v>124</v>
      </c>
      <c r="S119" s="97" t="s">
        <v>125</v>
      </c>
      <c r="T119" s="98" t="s">
        <v>126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127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SUM(P121:P183)</f>
        <v>0</v>
      </c>
      <c r="Q120" s="100"/>
      <c r="R120" s="208">
        <f>SUM(R121:R183)</f>
        <v>927.25699999999995</v>
      </c>
      <c r="S120" s="100"/>
      <c r="T120" s="209">
        <f>SUM(T121:T183)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114</v>
      </c>
      <c r="BK120" s="210">
        <f>SUM(BK121:BK183)</f>
        <v>0</v>
      </c>
    </row>
    <row r="121" s="2" customFormat="1" ht="16.5" customHeight="1">
      <c r="A121" s="34"/>
      <c r="B121" s="35"/>
      <c r="C121" s="211" t="s">
        <v>83</v>
      </c>
      <c r="D121" s="211" t="s">
        <v>128</v>
      </c>
      <c r="E121" s="212" t="s">
        <v>129</v>
      </c>
      <c r="F121" s="213" t="s">
        <v>130</v>
      </c>
      <c r="G121" s="214" t="s">
        <v>131</v>
      </c>
      <c r="H121" s="215">
        <v>570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132</v>
      </c>
      <c r="AT121" s="223" t="s">
        <v>128</v>
      </c>
      <c r="AU121" s="223" t="s">
        <v>76</v>
      </c>
      <c r="AY121" s="13" t="s">
        <v>133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132</v>
      </c>
      <c r="BM121" s="223" t="s">
        <v>134</v>
      </c>
    </row>
    <row r="122" s="2" customFormat="1">
      <c r="A122" s="34"/>
      <c r="B122" s="35"/>
      <c r="C122" s="36"/>
      <c r="D122" s="225" t="s">
        <v>135</v>
      </c>
      <c r="E122" s="36"/>
      <c r="F122" s="226" t="s">
        <v>136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135</v>
      </c>
      <c r="AU122" s="13" t="s">
        <v>76</v>
      </c>
    </row>
    <row r="123" s="2" customFormat="1">
      <c r="A123" s="34"/>
      <c r="B123" s="35"/>
      <c r="C123" s="36"/>
      <c r="D123" s="225" t="s">
        <v>137</v>
      </c>
      <c r="E123" s="36"/>
      <c r="F123" s="229" t="s">
        <v>138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137</v>
      </c>
      <c r="AU123" s="13" t="s">
        <v>76</v>
      </c>
    </row>
    <row r="124" s="10" customFormat="1">
      <c r="A124" s="10"/>
      <c r="B124" s="230"/>
      <c r="C124" s="231"/>
      <c r="D124" s="225" t="s">
        <v>139</v>
      </c>
      <c r="E124" s="232" t="s">
        <v>1</v>
      </c>
      <c r="F124" s="233" t="s">
        <v>140</v>
      </c>
      <c r="G124" s="231"/>
      <c r="H124" s="234">
        <v>410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139</v>
      </c>
      <c r="AU124" s="240" t="s">
        <v>76</v>
      </c>
      <c r="AV124" s="10" t="s">
        <v>85</v>
      </c>
      <c r="AW124" s="10" t="s">
        <v>32</v>
      </c>
      <c r="AX124" s="10" t="s">
        <v>76</v>
      </c>
      <c r="AY124" s="240" t="s">
        <v>133</v>
      </c>
    </row>
    <row r="125" s="10" customFormat="1">
      <c r="A125" s="10"/>
      <c r="B125" s="230"/>
      <c r="C125" s="231"/>
      <c r="D125" s="225" t="s">
        <v>139</v>
      </c>
      <c r="E125" s="232" t="s">
        <v>1</v>
      </c>
      <c r="F125" s="233" t="s">
        <v>141</v>
      </c>
      <c r="G125" s="231"/>
      <c r="H125" s="234">
        <v>160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139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133</v>
      </c>
    </row>
    <row r="126" s="11" customFormat="1">
      <c r="A126" s="11"/>
      <c r="B126" s="241"/>
      <c r="C126" s="242"/>
      <c r="D126" s="225" t="s">
        <v>139</v>
      </c>
      <c r="E126" s="243" t="s">
        <v>1</v>
      </c>
      <c r="F126" s="244" t="s">
        <v>142</v>
      </c>
      <c r="G126" s="242"/>
      <c r="H126" s="245">
        <v>570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51" t="s">
        <v>139</v>
      </c>
      <c r="AU126" s="251" t="s">
        <v>76</v>
      </c>
      <c r="AV126" s="11" t="s">
        <v>132</v>
      </c>
      <c r="AW126" s="11" t="s">
        <v>32</v>
      </c>
      <c r="AX126" s="11" t="s">
        <v>83</v>
      </c>
      <c r="AY126" s="251" t="s">
        <v>133</v>
      </c>
    </row>
    <row r="127" s="2" customFormat="1" ht="16.5" customHeight="1">
      <c r="A127" s="34"/>
      <c r="B127" s="35"/>
      <c r="C127" s="211" t="s">
        <v>85</v>
      </c>
      <c r="D127" s="211" t="s">
        <v>128</v>
      </c>
      <c r="E127" s="212" t="s">
        <v>143</v>
      </c>
      <c r="F127" s="213" t="s">
        <v>144</v>
      </c>
      <c r="G127" s="214" t="s">
        <v>145</v>
      </c>
      <c r="H127" s="215">
        <v>3.5</v>
      </c>
      <c r="I127" s="216"/>
      <c r="J127" s="217">
        <f>ROUND(I127*H127,2)</f>
        <v>0</v>
      </c>
      <c r="K127" s="218"/>
      <c r="L127" s="40"/>
      <c r="M127" s="219" t="s">
        <v>1</v>
      </c>
      <c r="N127" s="220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132</v>
      </c>
      <c r="AT127" s="223" t="s">
        <v>128</v>
      </c>
      <c r="AU127" s="223" t="s">
        <v>76</v>
      </c>
      <c r="AY127" s="13" t="s">
        <v>133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132</v>
      </c>
      <c r="BM127" s="223" t="s">
        <v>146</v>
      </c>
    </row>
    <row r="128" s="2" customFormat="1">
      <c r="A128" s="34"/>
      <c r="B128" s="35"/>
      <c r="C128" s="36"/>
      <c r="D128" s="225" t="s">
        <v>135</v>
      </c>
      <c r="E128" s="36"/>
      <c r="F128" s="226" t="s">
        <v>147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135</v>
      </c>
      <c r="AU128" s="13" t="s">
        <v>76</v>
      </c>
    </row>
    <row r="129" s="2" customFormat="1">
      <c r="A129" s="34"/>
      <c r="B129" s="35"/>
      <c r="C129" s="36"/>
      <c r="D129" s="225" t="s">
        <v>137</v>
      </c>
      <c r="E129" s="36"/>
      <c r="F129" s="229" t="s">
        <v>148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137</v>
      </c>
      <c r="AU129" s="13" t="s">
        <v>76</v>
      </c>
    </row>
    <row r="130" s="10" customFormat="1">
      <c r="A130" s="10"/>
      <c r="B130" s="230"/>
      <c r="C130" s="231"/>
      <c r="D130" s="225" t="s">
        <v>139</v>
      </c>
      <c r="E130" s="232" t="s">
        <v>1</v>
      </c>
      <c r="F130" s="233" t="s">
        <v>149</v>
      </c>
      <c r="G130" s="231"/>
      <c r="H130" s="234">
        <v>3.5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40" t="s">
        <v>139</v>
      </c>
      <c r="AU130" s="240" t="s">
        <v>76</v>
      </c>
      <c r="AV130" s="10" t="s">
        <v>85</v>
      </c>
      <c r="AW130" s="10" t="s">
        <v>32</v>
      </c>
      <c r="AX130" s="10" t="s">
        <v>83</v>
      </c>
      <c r="AY130" s="240" t="s">
        <v>133</v>
      </c>
    </row>
    <row r="131" s="2" customFormat="1" ht="16.5" customHeight="1">
      <c r="A131" s="34"/>
      <c r="B131" s="35"/>
      <c r="C131" s="211" t="s">
        <v>150</v>
      </c>
      <c r="D131" s="211" t="s">
        <v>128</v>
      </c>
      <c r="E131" s="212" t="s">
        <v>151</v>
      </c>
      <c r="F131" s="213" t="s">
        <v>152</v>
      </c>
      <c r="G131" s="214" t="s">
        <v>153</v>
      </c>
      <c r="H131" s="215">
        <v>0.45000000000000001</v>
      </c>
      <c r="I131" s="216"/>
      <c r="J131" s="217">
        <f>ROUND(I131*H131,2)</f>
        <v>0</v>
      </c>
      <c r="K131" s="218"/>
      <c r="L131" s="40"/>
      <c r="M131" s="219" t="s">
        <v>1</v>
      </c>
      <c r="N131" s="220" t="s">
        <v>41</v>
      </c>
      <c r="O131" s="87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132</v>
      </c>
      <c r="AT131" s="223" t="s">
        <v>128</v>
      </c>
      <c r="AU131" s="223" t="s">
        <v>76</v>
      </c>
      <c r="AY131" s="13" t="s">
        <v>133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132</v>
      </c>
      <c r="BM131" s="223" t="s">
        <v>154</v>
      </c>
    </row>
    <row r="132" s="2" customFormat="1">
      <c r="A132" s="34"/>
      <c r="B132" s="35"/>
      <c r="C132" s="36"/>
      <c r="D132" s="225" t="s">
        <v>135</v>
      </c>
      <c r="E132" s="36"/>
      <c r="F132" s="226" t="s">
        <v>155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135</v>
      </c>
      <c r="AU132" s="13" t="s">
        <v>76</v>
      </c>
    </row>
    <row r="133" s="2" customFormat="1">
      <c r="A133" s="34"/>
      <c r="B133" s="35"/>
      <c r="C133" s="36"/>
      <c r="D133" s="225" t="s">
        <v>137</v>
      </c>
      <c r="E133" s="36"/>
      <c r="F133" s="229" t="s">
        <v>156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137</v>
      </c>
      <c r="AU133" s="13" t="s">
        <v>76</v>
      </c>
    </row>
    <row r="134" s="2" customFormat="1" ht="16.5" customHeight="1">
      <c r="A134" s="34"/>
      <c r="B134" s="35"/>
      <c r="C134" s="211" t="s">
        <v>132</v>
      </c>
      <c r="D134" s="211" t="s">
        <v>128</v>
      </c>
      <c r="E134" s="212" t="s">
        <v>157</v>
      </c>
      <c r="F134" s="213" t="s">
        <v>158</v>
      </c>
      <c r="G134" s="214" t="s">
        <v>145</v>
      </c>
      <c r="H134" s="215">
        <v>110.25</v>
      </c>
      <c r="I134" s="216"/>
      <c r="J134" s="217">
        <f>ROUND(I134*H134,2)</f>
        <v>0</v>
      </c>
      <c r="K134" s="218"/>
      <c r="L134" s="40"/>
      <c r="M134" s="219" t="s">
        <v>1</v>
      </c>
      <c r="N134" s="220" t="s">
        <v>41</v>
      </c>
      <c r="O134" s="87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3" t="s">
        <v>132</v>
      </c>
      <c r="AT134" s="223" t="s">
        <v>128</v>
      </c>
      <c r="AU134" s="223" t="s">
        <v>76</v>
      </c>
      <c r="AY134" s="13" t="s">
        <v>133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3" t="s">
        <v>83</v>
      </c>
      <c r="BK134" s="224">
        <f>ROUND(I134*H134,2)</f>
        <v>0</v>
      </c>
      <c r="BL134" s="13" t="s">
        <v>132</v>
      </c>
      <c r="BM134" s="223" t="s">
        <v>159</v>
      </c>
    </row>
    <row r="135" s="2" customFormat="1">
      <c r="A135" s="34"/>
      <c r="B135" s="35"/>
      <c r="C135" s="36"/>
      <c r="D135" s="225" t="s">
        <v>135</v>
      </c>
      <c r="E135" s="36"/>
      <c r="F135" s="226" t="s">
        <v>160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135</v>
      </c>
      <c r="AU135" s="13" t="s">
        <v>76</v>
      </c>
    </row>
    <row r="136" s="2" customFormat="1">
      <c r="A136" s="34"/>
      <c r="B136" s="35"/>
      <c r="C136" s="36"/>
      <c r="D136" s="225" t="s">
        <v>137</v>
      </c>
      <c r="E136" s="36"/>
      <c r="F136" s="229" t="s">
        <v>161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137</v>
      </c>
      <c r="AU136" s="13" t="s">
        <v>76</v>
      </c>
    </row>
    <row r="137" s="10" customFormat="1">
      <c r="A137" s="10"/>
      <c r="B137" s="230"/>
      <c r="C137" s="231"/>
      <c r="D137" s="225" t="s">
        <v>139</v>
      </c>
      <c r="E137" s="232" t="s">
        <v>1</v>
      </c>
      <c r="F137" s="233" t="s">
        <v>162</v>
      </c>
      <c r="G137" s="231"/>
      <c r="H137" s="234">
        <v>35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40" t="s">
        <v>139</v>
      </c>
      <c r="AU137" s="240" t="s">
        <v>76</v>
      </c>
      <c r="AV137" s="10" t="s">
        <v>85</v>
      </c>
      <c r="AW137" s="10" t="s">
        <v>32</v>
      </c>
      <c r="AX137" s="10" t="s">
        <v>76</v>
      </c>
      <c r="AY137" s="240" t="s">
        <v>133</v>
      </c>
    </row>
    <row r="138" s="10" customFormat="1">
      <c r="A138" s="10"/>
      <c r="B138" s="230"/>
      <c r="C138" s="231"/>
      <c r="D138" s="225" t="s">
        <v>139</v>
      </c>
      <c r="E138" s="232" t="s">
        <v>1</v>
      </c>
      <c r="F138" s="233" t="s">
        <v>163</v>
      </c>
      <c r="G138" s="231"/>
      <c r="H138" s="234">
        <v>35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40" t="s">
        <v>139</v>
      </c>
      <c r="AU138" s="240" t="s">
        <v>76</v>
      </c>
      <c r="AV138" s="10" t="s">
        <v>85</v>
      </c>
      <c r="AW138" s="10" t="s">
        <v>32</v>
      </c>
      <c r="AX138" s="10" t="s">
        <v>76</v>
      </c>
      <c r="AY138" s="240" t="s">
        <v>133</v>
      </c>
    </row>
    <row r="139" s="10" customFormat="1">
      <c r="A139" s="10"/>
      <c r="B139" s="230"/>
      <c r="C139" s="231"/>
      <c r="D139" s="225" t="s">
        <v>139</v>
      </c>
      <c r="E139" s="232" t="s">
        <v>1</v>
      </c>
      <c r="F139" s="233" t="s">
        <v>164</v>
      </c>
      <c r="G139" s="231"/>
      <c r="H139" s="234">
        <v>40.25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40" t="s">
        <v>139</v>
      </c>
      <c r="AU139" s="240" t="s">
        <v>76</v>
      </c>
      <c r="AV139" s="10" t="s">
        <v>85</v>
      </c>
      <c r="AW139" s="10" t="s">
        <v>32</v>
      </c>
      <c r="AX139" s="10" t="s">
        <v>76</v>
      </c>
      <c r="AY139" s="240" t="s">
        <v>133</v>
      </c>
    </row>
    <row r="140" s="11" customFormat="1">
      <c r="A140" s="11"/>
      <c r="B140" s="241"/>
      <c r="C140" s="242"/>
      <c r="D140" s="225" t="s">
        <v>139</v>
      </c>
      <c r="E140" s="243" t="s">
        <v>1</v>
      </c>
      <c r="F140" s="244" t="s">
        <v>142</v>
      </c>
      <c r="G140" s="242"/>
      <c r="H140" s="245">
        <v>110.25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51" t="s">
        <v>139</v>
      </c>
      <c r="AU140" s="251" t="s">
        <v>76</v>
      </c>
      <c r="AV140" s="11" t="s">
        <v>132</v>
      </c>
      <c r="AW140" s="11" t="s">
        <v>32</v>
      </c>
      <c r="AX140" s="11" t="s">
        <v>83</v>
      </c>
      <c r="AY140" s="251" t="s">
        <v>133</v>
      </c>
    </row>
    <row r="141" s="2" customFormat="1" ht="16.5" customHeight="1">
      <c r="A141" s="34"/>
      <c r="B141" s="35"/>
      <c r="C141" s="211" t="s">
        <v>165</v>
      </c>
      <c r="D141" s="211" t="s">
        <v>128</v>
      </c>
      <c r="E141" s="212" t="s">
        <v>166</v>
      </c>
      <c r="F141" s="213" t="s">
        <v>167</v>
      </c>
      <c r="G141" s="214" t="s">
        <v>145</v>
      </c>
      <c r="H141" s="215">
        <v>650.25</v>
      </c>
      <c r="I141" s="216"/>
      <c r="J141" s="217">
        <f>ROUND(I141*H141,2)</f>
        <v>0</v>
      </c>
      <c r="K141" s="218"/>
      <c r="L141" s="40"/>
      <c r="M141" s="219" t="s">
        <v>1</v>
      </c>
      <c r="N141" s="220" t="s">
        <v>41</v>
      </c>
      <c r="O141" s="87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132</v>
      </c>
      <c r="AT141" s="223" t="s">
        <v>128</v>
      </c>
      <c r="AU141" s="223" t="s">
        <v>76</v>
      </c>
      <c r="AY141" s="13" t="s">
        <v>133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132</v>
      </c>
      <c r="BM141" s="223" t="s">
        <v>168</v>
      </c>
    </row>
    <row r="142" s="2" customFormat="1">
      <c r="A142" s="34"/>
      <c r="B142" s="35"/>
      <c r="C142" s="36"/>
      <c r="D142" s="225" t="s">
        <v>135</v>
      </c>
      <c r="E142" s="36"/>
      <c r="F142" s="226" t="s">
        <v>169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135</v>
      </c>
      <c r="AU142" s="13" t="s">
        <v>76</v>
      </c>
    </row>
    <row r="143" s="2" customFormat="1">
      <c r="A143" s="34"/>
      <c r="B143" s="35"/>
      <c r="C143" s="36"/>
      <c r="D143" s="225" t="s">
        <v>137</v>
      </c>
      <c r="E143" s="36"/>
      <c r="F143" s="229" t="s">
        <v>170</v>
      </c>
      <c r="G143" s="36"/>
      <c r="H143" s="36"/>
      <c r="I143" s="150"/>
      <c r="J143" s="36"/>
      <c r="K143" s="36"/>
      <c r="L143" s="40"/>
      <c r="M143" s="227"/>
      <c r="N143" s="22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137</v>
      </c>
      <c r="AU143" s="13" t="s">
        <v>76</v>
      </c>
    </row>
    <row r="144" s="10" customFormat="1">
      <c r="A144" s="10"/>
      <c r="B144" s="230"/>
      <c r="C144" s="231"/>
      <c r="D144" s="225" t="s">
        <v>139</v>
      </c>
      <c r="E144" s="232" t="s">
        <v>1</v>
      </c>
      <c r="F144" s="233" t="s">
        <v>171</v>
      </c>
      <c r="G144" s="231"/>
      <c r="H144" s="234">
        <v>650.25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40" t="s">
        <v>139</v>
      </c>
      <c r="AU144" s="240" t="s">
        <v>76</v>
      </c>
      <c r="AV144" s="10" t="s">
        <v>85</v>
      </c>
      <c r="AW144" s="10" t="s">
        <v>32</v>
      </c>
      <c r="AX144" s="10" t="s">
        <v>83</v>
      </c>
      <c r="AY144" s="240" t="s">
        <v>133</v>
      </c>
    </row>
    <row r="145" s="2" customFormat="1" ht="16.5" customHeight="1">
      <c r="A145" s="34"/>
      <c r="B145" s="35"/>
      <c r="C145" s="252" t="s">
        <v>172</v>
      </c>
      <c r="D145" s="252" t="s">
        <v>173</v>
      </c>
      <c r="E145" s="253" t="s">
        <v>174</v>
      </c>
      <c r="F145" s="254" t="s">
        <v>175</v>
      </c>
      <c r="G145" s="255" t="s">
        <v>176</v>
      </c>
      <c r="H145" s="256">
        <v>927.25699999999995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41</v>
      </c>
      <c r="O145" s="87"/>
      <c r="P145" s="221">
        <f>O145*H145</f>
        <v>0</v>
      </c>
      <c r="Q145" s="221">
        <v>1</v>
      </c>
      <c r="R145" s="221">
        <f>Q145*H145</f>
        <v>927.25699999999995</v>
      </c>
      <c r="S145" s="221">
        <v>0</v>
      </c>
      <c r="T145" s="22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3" t="s">
        <v>177</v>
      </c>
      <c r="AT145" s="223" t="s">
        <v>173</v>
      </c>
      <c r="AU145" s="223" t="s">
        <v>76</v>
      </c>
      <c r="AY145" s="13" t="s">
        <v>133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3" t="s">
        <v>83</v>
      </c>
      <c r="BK145" s="224">
        <f>ROUND(I145*H145,2)</f>
        <v>0</v>
      </c>
      <c r="BL145" s="13" t="s">
        <v>177</v>
      </c>
      <c r="BM145" s="223" t="s">
        <v>178</v>
      </c>
    </row>
    <row r="146" s="2" customFormat="1">
      <c r="A146" s="34"/>
      <c r="B146" s="35"/>
      <c r="C146" s="36"/>
      <c r="D146" s="225" t="s">
        <v>135</v>
      </c>
      <c r="E146" s="36"/>
      <c r="F146" s="226" t="s">
        <v>175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135</v>
      </c>
      <c r="AU146" s="13" t="s">
        <v>76</v>
      </c>
    </row>
    <row r="147" s="10" customFormat="1">
      <c r="A147" s="10"/>
      <c r="B147" s="230"/>
      <c r="C147" s="231"/>
      <c r="D147" s="225" t="s">
        <v>139</v>
      </c>
      <c r="E147" s="232" t="s">
        <v>1</v>
      </c>
      <c r="F147" s="233" t="s">
        <v>179</v>
      </c>
      <c r="G147" s="231"/>
      <c r="H147" s="234">
        <v>927.25699999999995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40" t="s">
        <v>139</v>
      </c>
      <c r="AU147" s="240" t="s">
        <v>76</v>
      </c>
      <c r="AV147" s="10" t="s">
        <v>85</v>
      </c>
      <c r="AW147" s="10" t="s">
        <v>32</v>
      </c>
      <c r="AX147" s="10" t="s">
        <v>83</v>
      </c>
      <c r="AY147" s="240" t="s">
        <v>133</v>
      </c>
    </row>
    <row r="148" s="2" customFormat="1" ht="16.5" customHeight="1">
      <c r="A148" s="34"/>
      <c r="B148" s="35"/>
      <c r="C148" s="211" t="s">
        <v>180</v>
      </c>
      <c r="D148" s="211" t="s">
        <v>128</v>
      </c>
      <c r="E148" s="212" t="s">
        <v>181</v>
      </c>
      <c r="F148" s="213" t="s">
        <v>182</v>
      </c>
      <c r="G148" s="214" t="s">
        <v>145</v>
      </c>
      <c r="H148" s="215">
        <v>24.5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132</v>
      </c>
      <c r="AT148" s="223" t="s">
        <v>128</v>
      </c>
      <c r="AU148" s="223" t="s">
        <v>76</v>
      </c>
      <c r="AY148" s="13" t="s">
        <v>133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132</v>
      </c>
      <c r="BM148" s="223" t="s">
        <v>183</v>
      </c>
    </row>
    <row r="149" s="2" customFormat="1">
      <c r="A149" s="34"/>
      <c r="B149" s="35"/>
      <c r="C149" s="36"/>
      <c r="D149" s="225" t="s">
        <v>135</v>
      </c>
      <c r="E149" s="36"/>
      <c r="F149" s="226" t="s">
        <v>184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135</v>
      </c>
      <c r="AU149" s="13" t="s">
        <v>76</v>
      </c>
    </row>
    <row r="150" s="2" customFormat="1">
      <c r="A150" s="34"/>
      <c r="B150" s="35"/>
      <c r="C150" s="36"/>
      <c r="D150" s="225" t="s">
        <v>137</v>
      </c>
      <c r="E150" s="36"/>
      <c r="F150" s="229" t="s">
        <v>185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137</v>
      </c>
      <c r="AU150" s="13" t="s">
        <v>76</v>
      </c>
    </row>
    <row r="151" s="10" customFormat="1">
      <c r="A151" s="10"/>
      <c r="B151" s="230"/>
      <c r="C151" s="231"/>
      <c r="D151" s="225" t="s">
        <v>139</v>
      </c>
      <c r="E151" s="232" t="s">
        <v>1</v>
      </c>
      <c r="F151" s="233" t="s">
        <v>186</v>
      </c>
      <c r="G151" s="231"/>
      <c r="H151" s="234">
        <v>24.5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40" t="s">
        <v>139</v>
      </c>
      <c r="AU151" s="240" t="s">
        <v>76</v>
      </c>
      <c r="AV151" s="10" t="s">
        <v>85</v>
      </c>
      <c r="AW151" s="10" t="s">
        <v>32</v>
      </c>
      <c r="AX151" s="10" t="s">
        <v>76</v>
      </c>
      <c r="AY151" s="240" t="s">
        <v>133</v>
      </c>
    </row>
    <row r="152" s="11" customFormat="1">
      <c r="A152" s="11"/>
      <c r="B152" s="241"/>
      <c r="C152" s="242"/>
      <c r="D152" s="225" t="s">
        <v>139</v>
      </c>
      <c r="E152" s="243" t="s">
        <v>1</v>
      </c>
      <c r="F152" s="244" t="s">
        <v>142</v>
      </c>
      <c r="G152" s="242"/>
      <c r="H152" s="245">
        <v>24.5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51" t="s">
        <v>139</v>
      </c>
      <c r="AU152" s="251" t="s">
        <v>76</v>
      </c>
      <c r="AV152" s="11" t="s">
        <v>132</v>
      </c>
      <c r="AW152" s="11" t="s">
        <v>32</v>
      </c>
      <c r="AX152" s="11" t="s">
        <v>83</v>
      </c>
      <c r="AY152" s="251" t="s">
        <v>133</v>
      </c>
    </row>
    <row r="153" s="2" customFormat="1" ht="16.5" customHeight="1">
      <c r="A153" s="34"/>
      <c r="B153" s="35"/>
      <c r="C153" s="211" t="s">
        <v>187</v>
      </c>
      <c r="D153" s="211" t="s">
        <v>128</v>
      </c>
      <c r="E153" s="212" t="s">
        <v>188</v>
      </c>
      <c r="F153" s="213" t="s">
        <v>189</v>
      </c>
      <c r="G153" s="214" t="s">
        <v>145</v>
      </c>
      <c r="H153" s="215">
        <v>35.100000000000001</v>
      </c>
      <c r="I153" s="216"/>
      <c r="J153" s="217">
        <f>ROUND(I153*H153,2)</f>
        <v>0</v>
      </c>
      <c r="K153" s="218"/>
      <c r="L153" s="40"/>
      <c r="M153" s="219" t="s">
        <v>1</v>
      </c>
      <c r="N153" s="220" t="s">
        <v>41</v>
      </c>
      <c r="O153" s="87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3" t="s">
        <v>132</v>
      </c>
      <c r="AT153" s="223" t="s">
        <v>128</v>
      </c>
      <c r="AU153" s="223" t="s">
        <v>76</v>
      </c>
      <c r="AY153" s="13" t="s">
        <v>133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3" t="s">
        <v>83</v>
      </c>
      <c r="BK153" s="224">
        <f>ROUND(I153*H153,2)</f>
        <v>0</v>
      </c>
      <c r="BL153" s="13" t="s">
        <v>132</v>
      </c>
      <c r="BM153" s="223" t="s">
        <v>190</v>
      </c>
    </row>
    <row r="154" s="2" customFormat="1">
      <c r="A154" s="34"/>
      <c r="B154" s="35"/>
      <c r="C154" s="36"/>
      <c r="D154" s="225" t="s">
        <v>135</v>
      </c>
      <c r="E154" s="36"/>
      <c r="F154" s="226" t="s">
        <v>191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135</v>
      </c>
      <c r="AU154" s="13" t="s">
        <v>76</v>
      </c>
    </row>
    <row r="155" s="2" customFormat="1">
      <c r="A155" s="34"/>
      <c r="B155" s="35"/>
      <c r="C155" s="36"/>
      <c r="D155" s="225" t="s">
        <v>137</v>
      </c>
      <c r="E155" s="36"/>
      <c r="F155" s="229" t="s">
        <v>192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137</v>
      </c>
      <c r="AU155" s="13" t="s">
        <v>76</v>
      </c>
    </row>
    <row r="156" s="10" customFormat="1">
      <c r="A156" s="10"/>
      <c r="B156" s="230"/>
      <c r="C156" s="231"/>
      <c r="D156" s="225" t="s">
        <v>139</v>
      </c>
      <c r="E156" s="232" t="s">
        <v>1</v>
      </c>
      <c r="F156" s="233" t="s">
        <v>193</v>
      </c>
      <c r="G156" s="231"/>
      <c r="H156" s="234">
        <v>33.5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40" t="s">
        <v>139</v>
      </c>
      <c r="AU156" s="240" t="s">
        <v>76</v>
      </c>
      <c r="AV156" s="10" t="s">
        <v>85</v>
      </c>
      <c r="AW156" s="10" t="s">
        <v>32</v>
      </c>
      <c r="AX156" s="10" t="s">
        <v>76</v>
      </c>
      <c r="AY156" s="240" t="s">
        <v>133</v>
      </c>
    </row>
    <row r="157" s="10" customFormat="1">
      <c r="A157" s="10"/>
      <c r="B157" s="230"/>
      <c r="C157" s="231"/>
      <c r="D157" s="225" t="s">
        <v>139</v>
      </c>
      <c r="E157" s="232" t="s">
        <v>1</v>
      </c>
      <c r="F157" s="233" t="s">
        <v>194</v>
      </c>
      <c r="G157" s="231"/>
      <c r="H157" s="234">
        <v>1.6000000000000001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40" t="s">
        <v>139</v>
      </c>
      <c r="AU157" s="240" t="s">
        <v>76</v>
      </c>
      <c r="AV157" s="10" t="s">
        <v>85</v>
      </c>
      <c r="AW157" s="10" t="s">
        <v>32</v>
      </c>
      <c r="AX157" s="10" t="s">
        <v>76</v>
      </c>
      <c r="AY157" s="240" t="s">
        <v>133</v>
      </c>
    </row>
    <row r="158" s="11" customFormat="1">
      <c r="A158" s="11"/>
      <c r="B158" s="241"/>
      <c r="C158" s="242"/>
      <c r="D158" s="225" t="s">
        <v>139</v>
      </c>
      <c r="E158" s="243" t="s">
        <v>1</v>
      </c>
      <c r="F158" s="244" t="s">
        <v>142</v>
      </c>
      <c r="G158" s="242"/>
      <c r="H158" s="245">
        <v>35.100000000000001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T158" s="251" t="s">
        <v>139</v>
      </c>
      <c r="AU158" s="251" t="s">
        <v>76</v>
      </c>
      <c r="AV158" s="11" t="s">
        <v>132</v>
      </c>
      <c r="AW158" s="11" t="s">
        <v>32</v>
      </c>
      <c r="AX158" s="11" t="s">
        <v>83</v>
      </c>
      <c r="AY158" s="251" t="s">
        <v>133</v>
      </c>
    </row>
    <row r="159" s="2" customFormat="1" ht="16.5" customHeight="1">
      <c r="A159" s="34"/>
      <c r="B159" s="35"/>
      <c r="C159" s="211" t="s">
        <v>195</v>
      </c>
      <c r="D159" s="211" t="s">
        <v>128</v>
      </c>
      <c r="E159" s="212" t="s">
        <v>196</v>
      </c>
      <c r="F159" s="213" t="s">
        <v>197</v>
      </c>
      <c r="G159" s="214" t="s">
        <v>153</v>
      </c>
      <c r="H159" s="215">
        <v>0.5</v>
      </c>
      <c r="I159" s="216"/>
      <c r="J159" s="217">
        <f>ROUND(I159*H159,2)</f>
        <v>0</v>
      </c>
      <c r="K159" s="218"/>
      <c r="L159" s="40"/>
      <c r="M159" s="219" t="s">
        <v>1</v>
      </c>
      <c r="N159" s="220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132</v>
      </c>
      <c r="AT159" s="223" t="s">
        <v>128</v>
      </c>
      <c r="AU159" s="223" t="s">
        <v>76</v>
      </c>
      <c r="AY159" s="13" t="s">
        <v>133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132</v>
      </c>
      <c r="BM159" s="223" t="s">
        <v>198</v>
      </c>
    </row>
    <row r="160" s="2" customFormat="1">
      <c r="A160" s="34"/>
      <c r="B160" s="35"/>
      <c r="C160" s="36"/>
      <c r="D160" s="225" t="s">
        <v>135</v>
      </c>
      <c r="E160" s="36"/>
      <c r="F160" s="226" t="s">
        <v>199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135</v>
      </c>
      <c r="AU160" s="13" t="s">
        <v>76</v>
      </c>
    </row>
    <row r="161" s="2" customFormat="1">
      <c r="A161" s="34"/>
      <c r="B161" s="35"/>
      <c r="C161" s="36"/>
      <c r="D161" s="225" t="s">
        <v>137</v>
      </c>
      <c r="E161" s="36"/>
      <c r="F161" s="229" t="s">
        <v>200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137</v>
      </c>
      <c r="AU161" s="13" t="s">
        <v>76</v>
      </c>
    </row>
    <row r="162" s="2" customFormat="1" ht="16.5" customHeight="1">
      <c r="A162" s="34"/>
      <c r="B162" s="35"/>
      <c r="C162" s="211" t="s">
        <v>201</v>
      </c>
      <c r="D162" s="211" t="s">
        <v>128</v>
      </c>
      <c r="E162" s="212" t="s">
        <v>202</v>
      </c>
      <c r="F162" s="213" t="s">
        <v>203</v>
      </c>
      <c r="G162" s="214" t="s">
        <v>153</v>
      </c>
      <c r="H162" s="215">
        <v>1</v>
      </c>
      <c r="I162" s="216"/>
      <c r="J162" s="217">
        <f>ROUND(I162*H162,2)</f>
        <v>0</v>
      </c>
      <c r="K162" s="218"/>
      <c r="L162" s="40"/>
      <c r="M162" s="219" t="s">
        <v>1</v>
      </c>
      <c r="N162" s="220" t="s">
        <v>41</v>
      </c>
      <c r="O162" s="87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132</v>
      </c>
      <c r="AT162" s="223" t="s">
        <v>128</v>
      </c>
      <c r="AU162" s="223" t="s">
        <v>76</v>
      </c>
      <c r="AY162" s="13" t="s">
        <v>133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132</v>
      </c>
      <c r="BM162" s="223" t="s">
        <v>204</v>
      </c>
    </row>
    <row r="163" s="2" customFormat="1">
      <c r="A163" s="34"/>
      <c r="B163" s="35"/>
      <c r="C163" s="36"/>
      <c r="D163" s="225" t="s">
        <v>135</v>
      </c>
      <c r="E163" s="36"/>
      <c r="F163" s="226" t="s">
        <v>205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135</v>
      </c>
      <c r="AU163" s="13" t="s">
        <v>76</v>
      </c>
    </row>
    <row r="164" s="2" customFormat="1">
      <c r="A164" s="34"/>
      <c r="B164" s="35"/>
      <c r="C164" s="36"/>
      <c r="D164" s="225" t="s">
        <v>137</v>
      </c>
      <c r="E164" s="36"/>
      <c r="F164" s="229" t="s">
        <v>206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137</v>
      </c>
      <c r="AU164" s="13" t="s">
        <v>76</v>
      </c>
    </row>
    <row r="165" s="2" customFormat="1" ht="16.5" customHeight="1">
      <c r="A165" s="34"/>
      <c r="B165" s="35"/>
      <c r="C165" s="211" t="s">
        <v>8</v>
      </c>
      <c r="D165" s="211" t="s">
        <v>128</v>
      </c>
      <c r="E165" s="212" t="s">
        <v>207</v>
      </c>
      <c r="F165" s="213" t="s">
        <v>208</v>
      </c>
      <c r="G165" s="214" t="s">
        <v>209</v>
      </c>
      <c r="H165" s="215">
        <v>63</v>
      </c>
      <c r="I165" s="216"/>
      <c r="J165" s="217">
        <f>ROUND(I165*H165,2)</f>
        <v>0</v>
      </c>
      <c r="K165" s="218"/>
      <c r="L165" s="40"/>
      <c r="M165" s="219" t="s">
        <v>1</v>
      </c>
      <c r="N165" s="220" t="s">
        <v>41</v>
      </c>
      <c r="O165" s="87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3" t="s">
        <v>132</v>
      </c>
      <c r="AT165" s="223" t="s">
        <v>128</v>
      </c>
      <c r="AU165" s="223" t="s">
        <v>76</v>
      </c>
      <c r="AY165" s="13" t="s">
        <v>133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3" t="s">
        <v>83</v>
      </c>
      <c r="BK165" s="224">
        <f>ROUND(I165*H165,2)</f>
        <v>0</v>
      </c>
      <c r="BL165" s="13" t="s">
        <v>132</v>
      </c>
      <c r="BM165" s="223" t="s">
        <v>210</v>
      </c>
    </row>
    <row r="166" s="2" customFormat="1">
      <c r="A166" s="34"/>
      <c r="B166" s="35"/>
      <c r="C166" s="36"/>
      <c r="D166" s="225" t="s">
        <v>135</v>
      </c>
      <c r="E166" s="36"/>
      <c r="F166" s="226" t="s">
        <v>211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135</v>
      </c>
      <c r="AU166" s="13" t="s">
        <v>76</v>
      </c>
    </row>
    <row r="167" s="2" customFormat="1">
      <c r="A167" s="34"/>
      <c r="B167" s="35"/>
      <c r="C167" s="36"/>
      <c r="D167" s="225" t="s">
        <v>137</v>
      </c>
      <c r="E167" s="36"/>
      <c r="F167" s="229" t="s">
        <v>212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137</v>
      </c>
      <c r="AU167" s="13" t="s">
        <v>76</v>
      </c>
    </row>
    <row r="168" s="2" customFormat="1" ht="16.5" customHeight="1">
      <c r="A168" s="34"/>
      <c r="B168" s="35"/>
      <c r="C168" s="211" t="s">
        <v>213</v>
      </c>
      <c r="D168" s="211" t="s">
        <v>128</v>
      </c>
      <c r="E168" s="212" t="s">
        <v>214</v>
      </c>
      <c r="F168" s="213" t="s">
        <v>215</v>
      </c>
      <c r="G168" s="214" t="s">
        <v>209</v>
      </c>
      <c r="H168" s="215">
        <v>6</v>
      </c>
      <c r="I168" s="216"/>
      <c r="J168" s="217">
        <f>ROUND(I168*H168,2)</f>
        <v>0</v>
      </c>
      <c r="K168" s="218"/>
      <c r="L168" s="40"/>
      <c r="M168" s="219" t="s">
        <v>1</v>
      </c>
      <c r="N168" s="220" t="s">
        <v>41</v>
      </c>
      <c r="O168" s="87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3" t="s">
        <v>132</v>
      </c>
      <c r="AT168" s="223" t="s">
        <v>128</v>
      </c>
      <c r="AU168" s="223" t="s">
        <v>76</v>
      </c>
      <c r="AY168" s="13" t="s">
        <v>133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3" t="s">
        <v>83</v>
      </c>
      <c r="BK168" s="224">
        <f>ROUND(I168*H168,2)</f>
        <v>0</v>
      </c>
      <c r="BL168" s="13" t="s">
        <v>132</v>
      </c>
      <c r="BM168" s="223" t="s">
        <v>216</v>
      </c>
    </row>
    <row r="169" s="2" customFormat="1">
      <c r="A169" s="34"/>
      <c r="B169" s="35"/>
      <c r="C169" s="36"/>
      <c r="D169" s="225" t="s">
        <v>135</v>
      </c>
      <c r="E169" s="36"/>
      <c r="F169" s="226" t="s">
        <v>217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135</v>
      </c>
      <c r="AU169" s="13" t="s">
        <v>76</v>
      </c>
    </row>
    <row r="170" s="2" customFormat="1">
      <c r="A170" s="34"/>
      <c r="B170" s="35"/>
      <c r="C170" s="36"/>
      <c r="D170" s="225" t="s">
        <v>137</v>
      </c>
      <c r="E170" s="36"/>
      <c r="F170" s="229" t="s">
        <v>218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137</v>
      </c>
      <c r="AU170" s="13" t="s">
        <v>76</v>
      </c>
    </row>
    <row r="171" s="10" customFormat="1">
      <c r="A171" s="10"/>
      <c r="B171" s="230"/>
      <c r="C171" s="231"/>
      <c r="D171" s="225" t="s">
        <v>139</v>
      </c>
      <c r="E171" s="232" t="s">
        <v>1</v>
      </c>
      <c r="F171" s="233" t="s">
        <v>219</v>
      </c>
      <c r="G171" s="231"/>
      <c r="H171" s="234">
        <v>6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0" t="s">
        <v>139</v>
      </c>
      <c r="AU171" s="240" t="s">
        <v>76</v>
      </c>
      <c r="AV171" s="10" t="s">
        <v>85</v>
      </c>
      <c r="AW171" s="10" t="s">
        <v>32</v>
      </c>
      <c r="AX171" s="10" t="s">
        <v>83</v>
      </c>
      <c r="AY171" s="240" t="s">
        <v>133</v>
      </c>
    </row>
    <row r="172" s="2" customFormat="1" ht="16.5" customHeight="1">
      <c r="A172" s="34"/>
      <c r="B172" s="35"/>
      <c r="C172" s="211" t="s">
        <v>220</v>
      </c>
      <c r="D172" s="211" t="s">
        <v>128</v>
      </c>
      <c r="E172" s="212" t="s">
        <v>221</v>
      </c>
      <c r="F172" s="213" t="s">
        <v>222</v>
      </c>
      <c r="G172" s="214" t="s">
        <v>176</v>
      </c>
      <c r="H172" s="215">
        <v>1209.0899999999999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132</v>
      </c>
      <c r="AT172" s="223" t="s">
        <v>128</v>
      </c>
      <c r="AU172" s="223" t="s">
        <v>76</v>
      </c>
      <c r="AY172" s="13" t="s">
        <v>133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132</v>
      </c>
      <c r="BM172" s="223" t="s">
        <v>223</v>
      </c>
    </row>
    <row r="173" s="2" customFormat="1">
      <c r="A173" s="34"/>
      <c r="B173" s="35"/>
      <c r="C173" s="36"/>
      <c r="D173" s="225" t="s">
        <v>135</v>
      </c>
      <c r="E173" s="36"/>
      <c r="F173" s="226" t="s">
        <v>224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135</v>
      </c>
      <c r="AU173" s="13" t="s">
        <v>76</v>
      </c>
    </row>
    <row r="174" s="2" customFormat="1">
      <c r="A174" s="34"/>
      <c r="B174" s="35"/>
      <c r="C174" s="36"/>
      <c r="D174" s="225" t="s">
        <v>137</v>
      </c>
      <c r="E174" s="36"/>
      <c r="F174" s="229" t="s">
        <v>225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137</v>
      </c>
      <c r="AU174" s="13" t="s">
        <v>76</v>
      </c>
    </row>
    <row r="175" s="10" customFormat="1">
      <c r="A175" s="10"/>
      <c r="B175" s="230"/>
      <c r="C175" s="231"/>
      <c r="D175" s="225" t="s">
        <v>139</v>
      </c>
      <c r="E175" s="232" t="s">
        <v>1</v>
      </c>
      <c r="F175" s="233" t="s">
        <v>226</v>
      </c>
      <c r="G175" s="231"/>
      <c r="H175" s="234">
        <v>1209.0899999999999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40" t="s">
        <v>139</v>
      </c>
      <c r="AU175" s="240" t="s">
        <v>76</v>
      </c>
      <c r="AV175" s="10" t="s">
        <v>85</v>
      </c>
      <c r="AW175" s="10" t="s">
        <v>32</v>
      </c>
      <c r="AX175" s="10" t="s">
        <v>83</v>
      </c>
      <c r="AY175" s="240" t="s">
        <v>133</v>
      </c>
    </row>
    <row r="176" s="2" customFormat="1" ht="16.5" customHeight="1">
      <c r="A176" s="34"/>
      <c r="B176" s="35"/>
      <c r="C176" s="211" t="s">
        <v>227</v>
      </c>
      <c r="D176" s="211" t="s">
        <v>128</v>
      </c>
      <c r="E176" s="212" t="s">
        <v>228</v>
      </c>
      <c r="F176" s="213" t="s">
        <v>229</v>
      </c>
      <c r="G176" s="214" t="s">
        <v>176</v>
      </c>
      <c r="H176" s="215">
        <v>1209.0899999999999</v>
      </c>
      <c r="I176" s="216"/>
      <c r="J176" s="217">
        <f>ROUND(I176*H176,2)</f>
        <v>0</v>
      </c>
      <c r="K176" s="218"/>
      <c r="L176" s="40"/>
      <c r="M176" s="219" t="s">
        <v>1</v>
      </c>
      <c r="N176" s="220" t="s">
        <v>41</v>
      </c>
      <c r="O176" s="87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23" t="s">
        <v>230</v>
      </c>
      <c r="AT176" s="223" t="s">
        <v>128</v>
      </c>
      <c r="AU176" s="223" t="s">
        <v>76</v>
      </c>
      <c r="AY176" s="13" t="s">
        <v>133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3" t="s">
        <v>83</v>
      </c>
      <c r="BK176" s="224">
        <f>ROUND(I176*H176,2)</f>
        <v>0</v>
      </c>
      <c r="BL176" s="13" t="s">
        <v>230</v>
      </c>
      <c r="BM176" s="223" t="s">
        <v>231</v>
      </c>
    </row>
    <row r="177" s="2" customFormat="1">
      <c r="A177" s="34"/>
      <c r="B177" s="35"/>
      <c r="C177" s="36"/>
      <c r="D177" s="225" t="s">
        <v>135</v>
      </c>
      <c r="E177" s="36"/>
      <c r="F177" s="226" t="s">
        <v>232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135</v>
      </c>
      <c r="AU177" s="13" t="s">
        <v>76</v>
      </c>
    </row>
    <row r="178" s="2" customFormat="1">
      <c r="A178" s="34"/>
      <c r="B178" s="35"/>
      <c r="C178" s="36"/>
      <c r="D178" s="225" t="s">
        <v>137</v>
      </c>
      <c r="E178" s="36"/>
      <c r="F178" s="229" t="s">
        <v>233</v>
      </c>
      <c r="G178" s="36"/>
      <c r="H178" s="36"/>
      <c r="I178" s="150"/>
      <c r="J178" s="36"/>
      <c r="K178" s="36"/>
      <c r="L178" s="40"/>
      <c r="M178" s="227"/>
      <c r="N178" s="228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137</v>
      </c>
      <c r="AU178" s="13" t="s">
        <v>76</v>
      </c>
    </row>
    <row r="179" s="10" customFormat="1">
      <c r="A179" s="10"/>
      <c r="B179" s="230"/>
      <c r="C179" s="231"/>
      <c r="D179" s="225" t="s">
        <v>139</v>
      </c>
      <c r="E179" s="232" t="s">
        <v>1</v>
      </c>
      <c r="F179" s="233" t="s">
        <v>234</v>
      </c>
      <c r="G179" s="231"/>
      <c r="H179" s="234">
        <v>1209.0899999999999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40" t="s">
        <v>139</v>
      </c>
      <c r="AU179" s="240" t="s">
        <v>76</v>
      </c>
      <c r="AV179" s="10" t="s">
        <v>85</v>
      </c>
      <c r="AW179" s="10" t="s">
        <v>32</v>
      </c>
      <c r="AX179" s="10" t="s">
        <v>83</v>
      </c>
      <c r="AY179" s="240" t="s">
        <v>133</v>
      </c>
    </row>
    <row r="180" s="2" customFormat="1" ht="16.5" customHeight="1">
      <c r="A180" s="34"/>
      <c r="B180" s="35"/>
      <c r="C180" s="211" t="s">
        <v>235</v>
      </c>
      <c r="D180" s="211" t="s">
        <v>128</v>
      </c>
      <c r="E180" s="212" t="s">
        <v>236</v>
      </c>
      <c r="F180" s="213" t="s">
        <v>237</v>
      </c>
      <c r="G180" s="214" t="s">
        <v>176</v>
      </c>
      <c r="H180" s="215">
        <v>927.25699999999995</v>
      </c>
      <c r="I180" s="216"/>
      <c r="J180" s="217">
        <f>ROUND(I180*H180,2)</f>
        <v>0</v>
      </c>
      <c r="K180" s="218"/>
      <c r="L180" s="40"/>
      <c r="M180" s="219" t="s">
        <v>1</v>
      </c>
      <c r="N180" s="220" t="s">
        <v>41</v>
      </c>
      <c r="O180" s="87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3" t="s">
        <v>238</v>
      </c>
      <c r="AT180" s="223" t="s">
        <v>128</v>
      </c>
      <c r="AU180" s="223" t="s">
        <v>76</v>
      </c>
      <c r="AY180" s="13" t="s">
        <v>133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83</v>
      </c>
      <c r="BK180" s="224">
        <f>ROUND(I180*H180,2)</f>
        <v>0</v>
      </c>
      <c r="BL180" s="13" t="s">
        <v>238</v>
      </c>
      <c r="BM180" s="223" t="s">
        <v>239</v>
      </c>
    </row>
    <row r="181" s="2" customFormat="1">
      <c r="A181" s="34"/>
      <c r="B181" s="35"/>
      <c r="C181" s="36"/>
      <c r="D181" s="225" t="s">
        <v>135</v>
      </c>
      <c r="E181" s="36"/>
      <c r="F181" s="226" t="s">
        <v>240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135</v>
      </c>
      <c r="AU181" s="13" t="s">
        <v>76</v>
      </c>
    </row>
    <row r="182" s="2" customFormat="1">
      <c r="A182" s="34"/>
      <c r="B182" s="35"/>
      <c r="C182" s="36"/>
      <c r="D182" s="225" t="s">
        <v>137</v>
      </c>
      <c r="E182" s="36"/>
      <c r="F182" s="229" t="s">
        <v>233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137</v>
      </c>
      <c r="AU182" s="13" t="s">
        <v>76</v>
      </c>
    </row>
    <row r="183" s="10" customFormat="1">
      <c r="A183" s="10"/>
      <c r="B183" s="230"/>
      <c r="C183" s="231"/>
      <c r="D183" s="225" t="s">
        <v>139</v>
      </c>
      <c r="E183" s="232" t="s">
        <v>1</v>
      </c>
      <c r="F183" s="233" t="s">
        <v>241</v>
      </c>
      <c r="G183" s="231"/>
      <c r="H183" s="234">
        <v>927.25699999999995</v>
      </c>
      <c r="I183" s="235"/>
      <c r="J183" s="231"/>
      <c r="K183" s="231"/>
      <c r="L183" s="236"/>
      <c r="M183" s="263"/>
      <c r="N183" s="264"/>
      <c r="O183" s="264"/>
      <c r="P183" s="264"/>
      <c r="Q183" s="264"/>
      <c r="R183" s="264"/>
      <c r="S183" s="264"/>
      <c r="T183" s="265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40" t="s">
        <v>139</v>
      </c>
      <c r="AU183" s="240" t="s">
        <v>76</v>
      </c>
      <c r="AV183" s="10" t="s">
        <v>85</v>
      </c>
      <c r="AW183" s="10" t="s">
        <v>32</v>
      </c>
      <c r="AX183" s="10" t="s">
        <v>83</v>
      </c>
      <c r="AY183" s="240" t="s">
        <v>133</v>
      </c>
    </row>
    <row r="184" s="2" customFormat="1" ht="6.96" customHeight="1">
      <c r="A184" s="34"/>
      <c r="B184" s="62"/>
      <c r="C184" s="63"/>
      <c r="D184" s="63"/>
      <c r="E184" s="63"/>
      <c r="F184" s="63"/>
      <c r="G184" s="63"/>
      <c r="H184" s="63"/>
      <c r="I184" s="188"/>
      <c r="J184" s="63"/>
      <c r="K184" s="63"/>
      <c r="L184" s="40"/>
      <c r="M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sheetProtection sheet="1" autoFilter="0" formatColumns="0" formatRows="0" objects="1" scenarios="1" spinCount="100000" saltValue="YkmVI5EnEQ4BaGRUVSPrsfD0d04tVHtqUUQyDVL9O+XkogQ90bGXUkgPo6hViWOYrKF/bcuC/Lf5XNgOcfpdCg==" hashValue="SQ8UDvgjtKUFg14yBI8P7kitbQMEORjnPpegyBfLuJyRMWsH78OLliunh6fpRMg+X1DGiVtpAgW4rhcRsQIdWA==" algorithmName="SHA-512" password="CC35"/>
  <autoFilter ref="C119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105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Oprava traťového úseku Stod - Holýšov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106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242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108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243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21. 1. 2019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ROUND((SUM(BE120:BE204)),  2)</f>
        <v>0</v>
      </c>
      <c r="G35" s="34"/>
      <c r="H35" s="34"/>
      <c r="I35" s="167">
        <v>0.20999999999999999</v>
      </c>
      <c r="J35" s="166">
        <f>ROUND(((SUM(BE120:BE204))*I35),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ROUND((SUM(BF120:BF204)),  2)</f>
        <v>0</v>
      </c>
      <c r="G36" s="34"/>
      <c r="H36" s="34"/>
      <c r="I36" s="167">
        <v>0.14999999999999999</v>
      </c>
      <c r="J36" s="166">
        <f>ROUND(((SUM(BF120:BF204))*I36),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ROUND((SUM(BG120:BG204)),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ROUND((SUM(BH120:BH204)),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ROUND((SUM(BI120:BI204)),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110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Oprava traťového úseku Stod - Holýšov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106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242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108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2.1 - Výměna pražců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21. 1. 2019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SŽDC s.o. 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111</v>
      </c>
      <c r="D96" s="194"/>
      <c r="E96" s="194"/>
      <c r="F96" s="194"/>
      <c r="G96" s="194"/>
      <c r="H96" s="194"/>
      <c r="I96" s="195"/>
      <c r="J96" s="196" t="s">
        <v>112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113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114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115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Oprava traťového úseku Stod - Holýšov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106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242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108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2.1 - Výměna pražců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21. 1. 2019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SŽDC s.o. 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116</v>
      </c>
      <c r="D119" s="201" t="s">
        <v>61</v>
      </c>
      <c r="E119" s="201" t="s">
        <v>57</v>
      </c>
      <c r="F119" s="201" t="s">
        <v>58</v>
      </c>
      <c r="G119" s="201" t="s">
        <v>117</v>
      </c>
      <c r="H119" s="201" t="s">
        <v>118</v>
      </c>
      <c r="I119" s="202" t="s">
        <v>119</v>
      </c>
      <c r="J119" s="203" t="s">
        <v>112</v>
      </c>
      <c r="K119" s="204" t="s">
        <v>120</v>
      </c>
      <c r="L119" s="205"/>
      <c r="M119" s="96" t="s">
        <v>1</v>
      </c>
      <c r="N119" s="97" t="s">
        <v>40</v>
      </c>
      <c r="O119" s="97" t="s">
        <v>121</v>
      </c>
      <c r="P119" s="97" t="s">
        <v>122</v>
      </c>
      <c r="Q119" s="97" t="s">
        <v>123</v>
      </c>
      <c r="R119" s="97" t="s">
        <v>124</v>
      </c>
      <c r="S119" s="97" t="s">
        <v>125</v>
      </c>
      <c r="T119" s="98" t="s">
        <v>126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127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SUM(P121:P204)</f>
        <v>0</v>
      </c>
      <c r="Q120" s="100"/>
      <c r="R120" s="208">
        <f>SUM(R121:R204)</f>
        <v>800.29079999999999</v>
      </c>
      <c r="S120" s="100"/>
      <c r="T120" s="209">
        <f>SUM(T121:T204)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114</v>
      </c>
      <c r="BK120" s="210">
        <f>SUM(BK121:BK204)</f>
        <v>0</v>
      </c>
    </row>
    <row r="121" s="2" customFormat="1" ht="16.5" customHeight="1">
      <c r="A121" s="34"/>
      <c r="B121" s="35"/>
      <c r="C121" s="211" t="s">
        <v>83</v>
      </c>
      <c r="D121" s="211" t="s">
        <v>128</v>
      </c>
      <c r="E121" s="212" t="s">
        <v>129</v>
      </c>
      <c r="F121" s="213" t="s">
        <v>130</v>
      </c>
      <c r="G121" s="214" t="s">
        <v>131</v>
      </c>
      <c r="H121" s="215">
        <v>400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132</v>
      </c>
      <c r="AT121" s="223" t="s">
        <v>128</v>
      </c>
      <c r="AU121" s="223" t="s">
        <v>76</v>
      </c>
      <c r="AY121" s="13" t="s">
        <v>133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132</v>
      </c>
      <c r="BM121" s="223" t="s">
        <v>244</v>
      </c>
    </row>
    <row r="122" s="2" customFormat="1">
      <c r="A122" s="34"/>
      <c r="B122" s="35"/>
      <c r="C122" s="36"/>
      <c r="D122" s="225" t="s">
        <v>135</v>
      </c>
      <c r="E122" s="36"/>
      <c r="F122" s="226" t="s">
        <v>136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135</v>
      </c>
      <c r="AU122" s="13" t="s">
        <v>76</v>
      </c>
    </row>
    <row r="123" s="2" customFormat="1">
      <c r="A123" s="34"/>
      <c r="B123" s="35"/>
      <c r="C123" s="36"/>
      <c r="D123" s="225" t="s">
        <v>137</v>
      </c>
      <c r="E123" s="36"/>
      <c r="F123" s="229" t="s">
        <v>138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137</v>
      </c>
      <c r="AU123" s="13" t="s">
        <v>76</v>
      </c>
    </row>
    <row r="124" s="10" customFormat="1">
      <c r="A124" s="10"/>
      <c r="B124" s="230"/>
      <c r="C124" s="231"/>
      <c r="D124" s="225" t="s">
        <v>139</v>
      </c>
      <c r="E124" s="232" t="s">
        <v>1</v>
      </c>
      <c r="F124" s="233" t="s">
        <v>245</v>
      </c>
      <c r="G124" s="231"/>
      <c r="H124" s="234">
        <v>400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139</v>
      </c>
      <c r="AU124" s="240" t="s">
        <v>76</v>
      </c>
      <c r="AV124" s="10" t="s">
        <v>85</v>
      </c>
      <c r="AW124" s="10" t="s">
        <v>32</v>
      </c>
      <c r="AX124" s="10" t="s">
        <v>76</v>
      </c>
      <c r="AY124" s="240" t="s">
        <v>133</v>
      </c>
    </row>
    <row r="125" s="11" customFormat="1">
      <c r="A125" s="11"/>
      <c r="B125" s="241"/>
      <c r="C125" s="242"/>
      <c r="D125" s="225" t="s">
        <v>139</v>
      </c>
      <c r="E125" s="243" t="s">
        <v>1</v>
      </c>
      <c r="F125" s="244" t="s">
        <v>142</v>
      </c>
      <c r="G125" s="242"/>
      <c r="H125" s="245">
        <v>400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T125" s="251" t="s">
        <v>139</v>
      </c>
      <c r="AU125" s="251" t="s">
        <v>76</v>
      </c>
      <c r="AV125" s="11" t="s">
        <v>132</v>
      </c>
      <c r="AW125" s="11" t="s">
        <v>32</v>
      </c>
      <c r="AX125" s="11" t="s">
        <v>83</v>
      </c>
      <c r="AY125" s="251" t="s">
        <v>133</v>
      </c>
    </row>
    <row r="126" s="2" customFormat="1" ht="16.5" customHeight="1">
      <c r="A126" s="34"/>
      <c r="B126" s="35"/>
      <c r="C126" s="211" t="s">
        <v>85</v>
      </c>
      <c r="D126" s="211" t="s">
        <v>128</v>
      </c>
      <c r="E126" s="212" t="s">
        <v>143</v>
      </c>
      <c r="F126" s="213" t="s">
        <v>144</v>
      </c>
      <c r="G126" s="214" t="s">
        <v>145</v>
      </c>
      <c r="H126" s="215">
        <v>3.5</v>
      </c>
      <c r="I126" s="216"/>
      <c r="J126" s="217">
        <f>ROUND(I126*H126,2)</f>
        <v>0</v>
      </c>
      <c r="K126" s="218"/>
      <c r="L126" s="40"/>
      <c r="M126" s="219" t="s">
        <v>1</v>
      </c>
      <c r="N126" s="220" t="s">
        <v>41</v>
      </c>
      <c r="O126" s="87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3" t="s">
        <v>132</v>
      </c>
      <c r="AT126" s="223" t="s">
        <v>128</v>
      </c>
      <c r="AU126" s="223" t="s">
        <v>76</v>
      </c>
      <c r="AY126" s="13" t="s">
        <v>133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3" t="s">
        <v>83</v>
      </c>
      <c r="BK126" s="224">
        <f>ROUND(I126*H126,2)</f>
        <v>0</v>
      </c>
      <c r="BL126" s="13" t="s">
        <v>132</v>
      </c>
      <c r="BM126" s="223" t="s">
        <v>246</v>
      </c>
    </row>
    <row r="127" s="2" customFormat="1">
      <c r="A127" s="34"/>
      <c r="B127" s="35"/>
      <c r="C127" s="36"/>
      <c r="D127" s="225" t="s">
        <v>135</v>
      </c>
      <c r="E127" s="36"/>
      <c r="F127" s="226" t="s">
        <v>147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135</v>
      </c>
      <c r="AU127" s="13" t="s">
        <v>76</v>
      </c>
    </row>
    <row r="128" s="2" customFormat="1">
      <c r="A128" s="34"/>
      <c r="B128" s="35"/>
      <c r="C128" s="36"/>
      <c r="D128" s="225" t="s">
        <v>137</v>
      </c>
      <c r="E128" s="36"/>
      <c r="F128" s="229" t="s">
        <v>148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137</v>
      </c>
      <c r="AU128" s="13" t="s">
        <v>76</v>
      </c>
    </row>
    <row r="129" s="10" customFormat="1">
      <c r="A129" s="10"/>
      <c r="B129" s="230"/>
      <c r="C129" s="231"/>
      <c r="D129" s="225" t="s">
        <v>139</v>
      </c>
      <c r="E129" s="232" t="s">
        <v>1</v>
      </c>
      <c r="F129" s="233" t="s">
        <v>149</v>
      </c>
      <c r="G129" s="231"/>
      <c r="H129" s="234">
        <v>3.5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40" t="s">
        <v>139</v>
      </c>
      <c r="AU129" s="240" t="s">
        <v>76</v>
      </c>
      <c r="AV129" s="10" t="s">
        <v>85</v>
      </c>
      <c r="AW129" s="10" t="s">
        <v>32</v>
      </c>
      <c r="AX129" s="10" t="s">
        <v>83</v>
      </c>
      <c r="AY129" s="240" t="s">
        <v>133</v>
      </c>
    </row>
    <row r="130" s="2" customFormat="1" ht="16.5" customHeight="1">
      <c r="A130" s="34"/>
      <c r="B130" s="35"/>
      <c r="C130" s="211" t="s">
        <v>150</v>
      </c>
      <c r="D130" s="211" t="s">
        <v>128</v>
      </c>
      <c r="E130" s="212" t="s">
        <v>247</v>
      </c>
      <c r="F130" s="213" t="s">
        <v>248</v>
      </c>
      <c r="G130" s="214" t="s">
        <v>153</v>
      </c>
      <c r="H130" s="215">
        <v>0.39000000000000001</v>
      </c>
      <c r="I130" s="216"/>
      <c r="J130" s="217">
        <f>ROUND(I130*H130,2)</f>
        <v>0</v>
      </c>
      <c r="K130" s="218"/>
      <c r="L130" s="40"/>
      <c r="M130" s="219" t="s">
        <v>1</v>
      </c>
      <c r="N130" s="220" t="s">
        <v>41</v>
      </c>
      <c r="O130" s="8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3" t="s">
        <v>132</v>
      </c>
      <c r="AT130" s="223" t="s">
        <v>128</v>
      </c>
      <c r="AU130" s="223" t="s">
        <v>76</v>
      </c>
      <c r="AY130" s="13" t="s">
        <v>133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3" t="s">
        <v>83</v>
      </c>
      <c r="BK130" s="224">
        <f>ROUND(I130*H130,2)</f>
        <v>0</v>
      </c>
      <c r="BL130" s="13" t="s">
        <v>132</v>
      </c>
      <c r="BM130" s="223" t="s">
        <v>249</v>
      </c>
    </row>
    <row r="131" s="2" customFormat="1">
      <c r="A131" s="34"/>
      <c r="B131" s="35"/>
      <c r="C131" s="36"/>
      <c r="D131" s="225" t="s">
        <v>135</v>
      </c>
      <c r="E131" s="36"/>
      <c r="F131" s="226" t="s">
        <v>250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135</v>
      </c>
      <c r="AU131" s="13" t="s">
        <v>76</v>
      </c>
    </row>
    <row r="132" s="2" customFormat="1">
      <c r="A132" s="34"/>
      <c r="B132" s="35"/>
      <c r="C132" s="36"/>
      <c r="D132" s="225" t="s">
        <v>137</v>
      </c>
      <c r="E132" s="36"/>
      <c r="F132" s="229" t="s">
        <v>156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137</v>
      </c>
      <c r="AU132" s="13" t="s">
        <v>76</v>
      </c>
    </row>
    <row r="133" s="2" customFormat="1" ht="16.5" customHeight="1">
      <c r="A133" s="34"/>
      <c r="B133" s="35"/>
      <c r="C133" s="211" t="s">
        <v>132</v>
      </c>
      <c r="D133" s="211" t="s">
        <v>128</v>
      </c>
      <c r="E133" s="212" t="s">
        <v>251</v>
      </c>
      <c r="F133" s="213" t="s">
        <v>252</v>
      </c>
      <c r="G133" s="214" t="s">
        <v>209</v>
      </c>
      <c r="H133" s="215">
        <v>760</v>
      </c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132</v>
      </c>
      <c r="AT133" s="223" t="s">
        <v>128</v>
      </c>
      <c r="AU133" s="223" t="s">
        <v>76</v>
      </c>
      <c r="AY133" s="13" t="s">
        <v>133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132</v>
      </c>
      <c r="BM133" s="223" t="s">
        <v>253</v>
      </c>
    </row>
    <row r="134" s="2" customFormat="1">
      <c r="A134" s="34"/>
      <c r="B134" s="35"/>
      <c r="C134" s="36"/>
      <c r="D134" s="225" t="s">
        <v>135</v>
      </c>
      <c r="E134" s="36"/>
      <c r="F134" s="226" t="s">
        <v>254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135</v>
      </c>
      <c r="AU134" s="13" t="s">
        <v>76</v>
      </c>
    </row>
    <row r="135" s="2" customFormat="1">
      <c r="A135" s="34"/>
      <c r="B135" s="35"/>
      <c r="C135" s="36"/>
      <c r="D135" s="225" t="s">
        <v>137</v>
      </c>
      <c r="E135" s="36"/>
      <c r="F135" s="229" t="s">
        <v>255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137</v>
      </c>
      <c r="AU135" s="13" t="s">
        <v>76</v>
      </c>
    </row>
    <row r="136" s="2" customFormat="1" ht="16.5" customHeight="1">
      <c r="A136" s="34"/>
      <c r="B136" s="35"/>
      <c r="C136" s="211" t="s">
        <v>165</v>
      </c>
      <c r="D136" s="211" t="s">
        <v>128</v>
      </c>
      <c r="E136" s="212" t="s">
        <v>256</v>
      </c>
      <c r="F136" s="213" t="s">
        <v>257</v>
      </c>
      <c r="G136" s="214" t="s">
        <v>258</v>
      </c>
      <c r="H136" s="215">
        <v>60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132</v>
      </c>
      <c r="AT136" s="223" t="s">
        <v>128</v>
      </c>
      <c r="AU136" s="223" t="s">
        <v>76</v>
      </c>
      <c r="AY136" s="13" t="s">
        <v>133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132</v>
      </c>
      <c r="BM136" s="223" t="s">
        <v>259</v>
      </c>
    </row>
    <row r="137" s="2" customFormat="1">
      <c r="A137" s="34"/>
      <c r="B137" s="35"/>
      <c r="C137" s="36"/>
      <c r="D137" s="225" t="s">
        <v>135</v>
      </c>
      <c r="E137" s="36"/>
      <c r="F137" s="226" t="s">
        <v>260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135</v>
      </c>
      <c r="AU137" s="13" t="s">
        <v>76</v>
      </c>
    </row>
    <row r="138" s="2" customFormat="1">
      <c r="A138" s="34"/>
      <c r="B138" s="35"/>
      <c r="C138" s="36"/>
      <c r="D138" s="225" t="s">
        <v>137</v>
      </c>
      <c r="E138" s="36"/>
      <c r="F138" s="229" t="s">
        <v>261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137</v>
      </c>
      <c r="AU138" s="13" t="s">
        <v>76</v>
      </c>
    </row>
    <row r="139" s="2" customFormat="1" ht="16.5" customHeight="1">
      <c r="A139" s="34"/>
      <c r="B139" s="35"/>
      <c r="C139" s="211" t="s">
        <v>172</v>
      </c>
      <c r="D139" s="211" t="s">
        <v>128</v>
      </c>
      <c r="E139" s="212" t="s">
        <v>262</v>
      </c>
      <c r="F139" s="213" t="s">
        <v>263</v>
      </c>
      <c r="G139" s="214" t="s">
        <v>258</v>
      </c>
      <c r="H139" s="215">
        <v>46</v>
      </c>
      <c r="I139" s="216"/>
      <c r="J139" s="217">
        <f>ROUND(I139*H139,2)</f>
        <v>0</v>
      </c>
      <c r="K139" s="218"/>
      <c r="L139" s="40"/>
      <c r="M139" s="219" t="s">
        <v>1</v>
      </c>
      <c r="N139" s="220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132</v>
      </c>
      <c r="AT139" s="223" t="s">
        <v>128</v>
      </c>
      <c r="AU139" s="223" t="s">
        <v>76</v>
      </c>
      <c r="AY139" s="13" t="s">
        <v>133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132</v>
      </c>
      <c r="BM139" s="223" t="s">
        <v>264</v>
      </c>
    </row>
    <row r="140" s="2" customFormat="1">
      <c r="A140" s="34"/>
      <c r="B140" s="35"/>
      <c r="C140" s="36"/>
      <c r="D140" s="225" t="s">
        <v>135</v>
      </c>
      <c r="E140" s="36"/>
      <c r="F140" s="226" t="s">
        <v>265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135</v>
      </c>
      <c r="AU140" s="13" t="s">
        <v>76</v>
      </c>
    </row>
    <row r="141" s="2" customFormat="1">
      <c r="A141" s="34"/>
      <c r="B141" s="35"/>
      <c r="C141" s="36"/>
      <c r="D141" s="225" t="s">
        <v>137</v>
      </c>
      <c r="E141" s="36"/>
      <c r="F141" s="229" t="s">
        <v>261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137</v>
      </c>
      <c r="AU141" s="13" t="s">
        <v>76</v>
      </c>
    </row>
    <row r="142" s="2" customFormat="1" ht="16.5" customHeight="1">
      <c r="A142" s="34"/>
      <c r="B142" s="35"/>
      <c r="C142" s="252" t="s">
        <v>180</v>
      </c>
      <c r="D142" s="252" t="s">
        <v>173</v>
      </c>
      <c r="E142" s="253" t="s">
        <v>266</v>
      </c>
      <c r="F142" s="254" t="s">
        <v>267</v>
      </c>
      <c r="G142" s="255" t="s">
        <v>209</v>
      </c>
      <c r="H142" s="256">
        <v>3040</v>
      </c>
      <c r="I142" s="257"/>
      <c r="J142" s="258">
        <f>ROUND(I142*H142,2)</f>
        <v>0</v>
      </c>
      <c r="K142" s="259"/>
      <c r="L142" s="260"/>
      <c r="M142" s="261" t="s">
        <v>1</v>
      </c>
      <c r="N142" s="262" t="s">
        <v>41</v>
      </c>
      <c r="O142" s="87"/>
      <c r="P142" s="221">
        <f>O142*H142</f>
        <v>0</v>
      </c>
      <c r="Q142" s="221">
        <v>0.00123</v>
      </c>
      <c r="R142" s="221">
        <f>Q142*H142</f>
        <v>3.7391999999999999</v>
      </c>
      <c r="S142" s="221">
        <v>0</v>
      </c>
      <c r="T142" s="22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3" t="s">
        <v>187</v>
      </c>
      <c r="AT142" s="223" t="s">
        <v>173</v>
      </c>
      <c r="AU142" s="223" t="s">
        <v>76</v>
      </c>
      <c r="AY142" s="13" t="s">
        <v>133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3" t="s">
        <v>83</v>
      </c>
      <c r="BK142" s="224">
        <f>ROUND(I142*H142,2)</f>
        <v>0</v>
      </c>
      <c r="BL142" s="13" t="s">
        <v>132</v>
      </c>
      <c r="BM142" s="223" t="s">
        <v>268</v>
      </c>
    </row>
    <row r="143" s="2" customFormat="1">
      <c r="A143" s="34"/>
      <c r="B143" s="35"/>
      <c r="C143" s="36"/>
      <c r="D143" s="225" t="s">
        <v>135</v>
      </c>
      <c r="E143" s="36"/>
      <c r="F143" s="226" t="s">
        <v>267</v>
      </c>
      <c r="G143" s="36"/>
      <c r="H143" s="36"/>
      <c r="I143" s="150"/>
      <c r="J143" s="36"/>
      <c r="K143" s="36"/>
      <c r="L143" s="40"/>
      <c r="M143" s="227"/>
      <c r="N143" s="22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135</v>
      </c>
      <c r="AU143" s="13" t="s">
        <v>76</v>
      </c>
    </row>
    <row r="144" s="10" customFormat="1">
      <c r="A144" s="10"/>
      <c r="B144" s="230"/>
      <c r="C144" s="231"/>
      <c r="D144" s="225" t="s">
        <v>139</v>
      </c>
      <c r="E144" s="232" t="s">
        <v>1</v>
      </c>
      <c r="F144" s="233" t="s">
        <v>269</v>
      </c>
      <c r="G144" s="231"/>
      <c r="H144" s="234">
        <v>3040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40" t="s">
        <v>139</v>
      </c>
      <c r="AU144" s="240" t="s">
        <v>76</v>
      </c>
      <c r="AV144" s="10" t="s">
        <v>85</v>
      </c>
      <c r="AW144" s="10" t="s">
        <v>32</v>
      </c>
      <c r="AX144" s="10" t="s">
        <v>83</v>
      </c>
      <c r="AY144" s="240" t="s">
        <v>133</v>
      </c>
    </row>
    <row r="145" s="2" customFormat="1" ht="16.5" customHeight="1">
      <c r="A145" s="34"/>
      <c r="B145" s="35"/>
      <c r="C145" s="252" t="s">
        <v>187</v>
      </c>
      <c r="D145" s="252" t="s">
        <v>173</v>
      </c>
      <c r="E145" s="253" t="s">
        <v>270</v>
      </c>
      <c r="F145" s="254" t="s">
        <v>271</v>
      </c>
      <c r="G145" s="255" t="s">
        <v>209</v>
      </c>
      <c r="H145" s="256">
        <v>1520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41</v>
      </c>
      <c r="O145" s="87"/>
      <c r="P145" s="221">
        <f>O145*H145</f>
        <v>0</v>
      </c>
      <c r="Q145" s="221">
        <v>0.00018000000000000001</v>
      </c>
      <c r="R145" s="221">
        <f>Q145*H145</f>
        <v>0.27360000000000001</v>
      </c>
      <c r="S145" s="221">
        <v>0</v>
      </c>
      <c r="T145" s="22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3" t="s">
        <v>187</v>
      </c>
      <c r="AT145" s="223" t="s">
        <v>173</v>
      </c>
      <c r="AU145" s="223" t="s">
        <v>76</v>
      </c>
      <c r="AY145" s="13" t="s">
        <v>133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3" t="s">
        <v>83</v>
      </c>
      <c r="BK145" s="224">
        <f>ROUND(I145*H145,2)</f>
        <v>0</v>
      </c>
      <c r="BL145" s="13" t="s">
        <v>132</v>
      </c>
      <c r="BM145" s="223" t="s">
        <v>272</v>
      </c>
    </row>
    <row r="146" s="2" customFormat="1">
      <c r="A146" s="34"/>
      <c r="B146" s="35"/>
      <c r="C146" s="36"/>
      <c r="D146" s="225" t="s">
        <v>135</v>
      </c>
      <c r="E146" s="36"/>
      <c r="F146" s="226" t="s">
        <v>271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135</v>
      </c>
      <c r="AU146" s="13" t="s">
        <v>76</v>
      </c>
    </row>
    <row r="147" s="10" customFormat="1">
      <c r="A147" s="10"/>
      <c r="B147" s="230"/>
      <c r="C147" s="231"/>
      <c r="D147" s="225" t="s">
        <v>139</v>
      </c>
      <c r="E147" s="232" t="s">
        <v>1</v>
      </c>
      <c r="F147" s="233" t="s">
        <v>273</v>
      </c>
      <c r="G147" s="231"/>
      <c r="H147" s="234">
        <v>1520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40" t="s">
        <v>139</v>
      </c>
      <c r="AU147" s="240" t="s">
        <v>76</v>
      </c>
      <c r="AV147" s="10" t="s">
        <v>85</v>
      </c>
      <c r="AW147" s="10" t="s">
        <v>32</v>
      </c>
      <c r="AX147" s="10" t="s">
        <v>83</v>
      </c>
      <c r="AY147" s="240" t="s">
        <v>133</v>
      </c>
    </row>
    <row r="148" s="2" customFormat="1" ht="16.5" customHeight="1">
      <c r="A148" s="34"/>
      <c r="B148" s="35"/>
      <c r="C148" s="211" t="s">
        <v>195</v>
      </c>
      <c r="D148" s="211" t="s">
        <v>128</v>
      </c>
      <c r="E148" s="212" t="s">
        <v>166</v>
      </c>
      <c r="F148" s="213" t="s">
        <v>167</v>
      </c>
      <c r="G148" s="214" t="s">
        <v>145</v>
      </c>
      <c r="H148" s="215">
        <v>558.39999999999998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132</v>
      </c>
      <c r="AT148" s="223" t="s">
        <v>128</v>
      </c>
      <c r="AU148" s="223" t="s">
        <v>76</v>
      </c>
      <c r="AY148" s="13" t="s">
        <v>133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132</v>
      </c>
      <c r="BM148" s="223" t="s">
        <v>274</v>
      </c>
    </row>
    <row r="149" s="2" customFormat="1">
      <c r="A149" s="34"/>
      <c r="B149" s="35"/>
      <c r="C149" s="36"/>
      <c r="D149" s="225" t="s">
        <v>135</v>
      </c>
      <c r="E149" s="36"/>
      <c r="F149" s="226" t="s">
        <v>169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135</v>
      </c>
      <c r="AU149" s="13" t="s">
        <v>76</v>
      </c>
    </row>
    <row r="150" s="2" customFormat="1">
      <c r="A150" s="34"/>
      <c r="B150" s="35"/>
      <c r="C150" s="36"/>
      <c r="D150" s="225" t="s">
        <v>137</v>
      </c>
      <c r="E150" s="36"/>
      <c r="F150" s="229" t="s">
        <v>170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137</v>
      </c>
      <c r="AU150" s="13" t="s">
        <v>76</v>
      </c>
    </row>
    <row r="151" s="10" customFormat="1">
      <c r="A151" s="10"/>
      <c r="B151" s="230"/>
      <c r="C151" s="231"/>
      <c r="D151" s="225" t="s">
        <v>139</v>
      </c>
      <c r="E151" s="232" t="s">
        <v>1</v>
      </c>
      <c r="F151" s="233" t="s">
        <v>275</v>
      </c>
      <c r="G151" s="231"/>
      <c r="H151" s="234">
        <v>558.39999999999998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40" t="s">
        <v>139</v>
      </c>
      <c r="AU151" s="240" t="s">
        <v>76</v>
      </c>
      <c r="AV151" s="10" t="s">
        <v>85</v>
      </c>
      <c r="AW151" s="10" t="s">
        <v>32</v>
      </c>
      <c r="AX151" s="10" t="s">
        <v>83</v>
      </c>
      <c r="AY151" s="240" t="s">
        <v>133</v>
      </c>
    </row>
    <row r="152" s="2" customFormat="1" ht="16.5" customHeight="1">
      <c r="A152" s="34"/>
      <c r="B152" s="35"/>
      <c r="C152" s="252" t="s">
        <v>201</v>
      </c>
      <c r="D152" s="252" t="s">
        <v>173</v>
      </c>
      <c r="E152" s="253" t="s">
        <v>174</v>
      </c>
      <c r="F152" s="254" t="s">
        <v>175</v>
      </c>
      <c r="G152" s="255" t="s">
        <v>176</v>
      </c>
      <c r="H152" s="256">
        <v>796.27800000000002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41</v>
      </c>
      <c r="O152" s="87"/>
      <c r="P152" s="221">
        <f>O152*H152</f>
        <v>0</v>
      </c>
      <c r="Q152" s="221">
        <v>1</v>
      </c>
      <c r="R152" s="221">
        <f>Q152*H152</f>
        <v>796.27800000000002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3" t="s">
        <v>177</v>
      </c>
      <c r="AT152" s="223" t="s">
        <v>173</v>
      </c>
      <c r="AU152" s="223" t="s">
        <v>76</v>
      </c>
      <c r="AY152" s="13" t="s">
        <v>133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83</v>
      </c>
      <c r="BK152" s="224">
        <f>ROUND(I152*H152,2)</f>
        <v>0</v>
      </c>
      <c r="BL152" s="13" t="s">
        <v>177</v>
      </c>
      <c r="BM152" s="223" t="s">
        <v>276</v>
      </c>
    </row>
    <row r="153" s="2" customFormat="1">
      <c r="A153" s="34"/>
      <c r="B153" s="35"/>
      <c r="C153" s="36"/>
      <c r="D153" s="225" t="s">
        <v>135</v>
      </c>
      <c r="E153" s="36"/>
      <c r="F153" s="226" t="s">
        <v>175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135</v>
      </c>
      <c r="AU153" s="13" t="s">
        <v>76</v>
      </c>
    </row>
    <row r="154" s="10" customFormat="1">
      <c r="A154" s="10"/>
      <c r="B154" s="230"/>
      <c r="C154" s="231"/>
      <c r="D154" s="225" t="s">
        <v>139</v>
      </c>
      <c r="E154" s="232" t="s">
        <v>1</v>
      </c>
      <c r="F154" s="233" t="s">
        <v>277</v>
      </c>
      <c r="G154" s="231"/>
      <c r="H154" s="234">
        <v>796.27800000000002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40" t="s">
        <v>139</v>
      </c>
      <c r="AU154" s="240" t="s">
        <v>76</v>
      </c>
      <c r="AV154" s="10" t="s">
        <v>85</v>
      </c>
      <c r="AW154" s="10" t="s">
        <v>32</v>
      </c>
      <c r="AX154" s="10" t="s">
        <v>83</v>
      </c>
      <c r="AY154" s="240" t="s">
        <v>133</v>
      </c>
    </row>
    <row r="155" s="2" customFormat="1" ht="16.5" customHeight="1">
      <c r="A155" s="34"/>
      <c r="B155" s="35"/>
      <c r="C155" s="211" t="s">
        <v>213</v>
      </c>
      <c r="D155" s="211" t="s">
        <v>128</v>
      </c>
      <c r="E155" s="212" t="s">
        <v>278</v>
      </c>
      <c r="F155" s="213" t="s">
        <v>279</v>
      </c>
      <c r="G155" s="214" t="s">
        <v>209</v>
      </c>
      <c r="H155" s="215">
        <v>102</v>
      </c>
      <c r="I155" s="216"/>
      <c r="J155" s="217">
        <f>ROUND(I155*H155,2)</f>
        <v>0</v>
      </c>
      <c r="K155" s="218"/>
      <c r="L155" s="40"/>
      <c r="M155" s="219" t="s">
        <v>1</v>
      </c>
      <c r="N155" s="220" t="s">
        <v>41</v>
      </c>
      <c r="O155" s="87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3" t="s">
        <v>132</v>
      </c>
      <c r="AT155" s="223" t="s">
        <v>128</v>
      </c>
      <c r="AU155" s="223" t="s">
        <v>76</v>
      </c>
      <c r="AY155" s="13" t="s">
        <v>133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3" t="s">
        <v>83</v>
      </c>
      <c r="BK155" s="224">
        <f>ROUND(I155*H155,2)</f>
        <v>0</v>
      </c>
      <c r="BL155" s="13" t="s">
        <v>132</v>
      </c>
      <c r="BM155" s="223" t="s">
        <v>280</v>
      </c>
    </row>
    <row r="156" s="2" customFormat="1">
      <c r="A156" s="34"/>
      <c r="B156" s="35"/>
      <c r="C156" s="36"/>
      <c r="D156" s="225" t="s">
        <v>135</v>
      </c>
      <c r="E156" s="36"/>
      <c r="F156" s="226" t="s">
        <v>281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135</v>
      </c>
      <c r="AU156" s="13" t="s">
        <v>76</v>
      </c>
    </row>
    <row r="157" s="2" customFormat="1">
      <c r="A157" s="34"/>
      <c r="B157" s="35"/>
      <c r="C157" s="36"/>
      <c r="D157" s="225" t="s">
        <v>137</v>
      </c>
      <c r="E157" s="36"/>
      <c r="F157" s="229" t="s">
        <v>282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137</v>
      </c>
      <c r="AU157" s="13" t="s">
        <v>76</v>
      </c>
    </row>
    <row r="158" s="10" customFormat="1">
      <c r="A158" s="10"/>
      <c r="B158" s="230"/>
      <c r="C158" s="231"/>
      <c r="D158" s="225" t="s">
        <v>139</v>
      </c>
      <c r="E158" s="232" t="s">
        <v>1</v>
      </c>
      <c r="F158" s="233" t="s">
        <v>283</v>
      </c>
      <c r="G158" s="231"/>
      <c r="H158" s="234">
        <v>102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40" t="s">
        <v>139</v>
      </c>
      <c r="AU158" s="240" t="s">
        <v>76</v>
      </c>
      <c r="AV158" s="10" t="s">
        <v>85</v>
      </c>
      <c r="AW158" s="10" t="s">
        <v>32</v>
      </c>
      <c r="AX158" s="10" t="s">
        <v>83</v>
      </c>
      <c r="AY158" s="240" t="s">
        <v>133</v>
      </c>
    </row>
    <row r="159" s="2" customFormat="1" ht="16.5" customHeight="1">
      <c r="A159" s="34"/>
      <c r="B159" s="35"/>
      <c r="C159" s="211" t="s">
        <v>220</v>
      </c>
      <c r="D159" s="211" t="s">
        <v>128</v>
      </c>
      <c r="E159" s="212" t="s">
        <v>202</v>
      </c>
      <c r="F159" s="213" t="s">
        <v>203</v>
      </c>
      <c r="G159" s="214" t="s">
        <v>153</v>
      </c>
      <c r="H159" s="215">
        <v>1</v>
      </c>
      <c r="I159" s="216"/>
      <c r="J159" s="217">
        <f>ROUND(I159*H159,2)</f>
        <v>0</v>
      </c>
      <c r="K159" s="218"/>
      <c r="L159" s="40"/>
      <c r="M159" s="219" t="s">
        <v>1</v>
      </c>
      <c r="N159" s="220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132</v>
      </c>
      <c r="AT159" s="223" t="s">
        <v>128</v>
      </c>
      <c r="AU159" s="223" t="s">
        <v>76</v>
      </c>
      <c r="AY159" s="13" t="s">
        <v>133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132</v>
      </c>
      <c r="BM159" s="223" t="s">
        <v>284</v>
      </c>
    </row>
    <row r="160" s="2" customFormat="1">
      <c r="A160" s="34"/>
      <c r="B160" s="35"/>
      <c r="C160" s="36"/>
      <c r="D160" s="225" t="s">
        <v>135</v>
      </c>
      <c r="E160" s="36"/>
      <c r="F160" s="226" t="s">
        <v>205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135</v>
      </c>
      <c r="AU160" s="13" t="s">
        <v>76</v>
      </c>
    </row>
    <row r="161" s="2" customFormat="1">
      <c r="A161" s="34"/>
      <c r="B161" s="35"/>
      <c r="C161" s="36"/>
      <c r="D161" s="225" t="s">
        <v>137</v>
      </c>
      <c r="E161" s="36"/>
      <c r="F161" s="229" t="s">
        <v>206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137</v>
      </c>
      <c r="AU161" s="13" t="s">
        <v>76</v>
      </c>
    </row>
    <row r="162" s="2" customFormat="1" ht="16.5" customHeight="1">
      <c r="A162" s="34"/>
      <c r="B162" s="35"/>
      <c r="C162" s="211" t="s">
        <v>227</v>
      </c>
      <c r="D162" s="211" t="s">
        <v>128</v>
      </c>
      <c r="E162" s="212" t="s">
        <v>181</v>
      </c>
      <c r="F162" s="213" t="s">
        <v>182</v>
      </c>
      <c r="G162" s="214" t="s">
        <v>145</v>
      </c>
      <c r="H162" s="215">
        <v>47</v>
      </c>
      <c r="I162" s="216"/>
      <c r="J162" s="217">
        <f>ROUND(I162*H162,2)</f>
        <v>0</v>
      </c>
      <c r="K162" s="218"/>
      <c r="L162" s="40"/>
      <c r="M162" s="219" t="s">
        <v>1</v>
      </c>
      <c r="N162" s="220" t="s">
        <v>41</v>
      </c>
      <c r="O162" s="87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132</v>
      </c>
      <c r="AT162" s="223" t="s">
        <v>128</v>
      </c>
      <c r="AU162" s="223" t="s">
        <v>76</v>
      </c>
      <c r="AY162" s="13" t="s">
        <v>133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132</v>
      </c>
      <c r="BM162" s="223" t="s">
        <v>285</v>
      </c>
    </row>
    <row r="163" s="2" customFormat="1">
      <c r="A163" s="34"/>
      <c r="B163" s="35"/>
      <c r="C163" s="36"/>
      <c r="D163" s="225" t="s">
        <v>135</v>
      </c>
      <c r="E163" s="36"/>
      <c r="F163" s="226" t="s">
        <v>184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135</v>
      </c>
      <c r="AU163" s="13" t="s">
        <v>76</v>
      </c>
    </row>
    <row r="164" s="2" customFormat="1">
      <c r="A164" s="34"/>
      <c r="B164" s="35"/>
      <c r="C164" s="36"/>
      <c r="D164" s="225" t="s">
        <v>137</v>
      </c>
      <c r="E164" s="36"/>
      <c r="F164" s="229" t="s">
        <v>185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137</v>
      </c>
      <c r="AU164" s="13" t="s">
        <v>76</v>
      </c>
    </row>
    <row r="165" s="10" customFormat="1">
      <c r="A165" s="10"/>
      <c r="B165" s="230"/>
      <c r="C165" s="231"/>
      <c r="D165" s="225" t="s">
        <v>139</v>
      </c>
      <c r="E165" s="232" t="s">
        <v>1</v>
      </c>
      <c r="F165" s="233" t="s">
        <v>286</v>
      </c>
      <c r="G165" s="231"/>
      <c r="H165" s="234">
        <v>13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40" t="s">
        <v>139</v>
      </c>
      <c r="AU165" s="240" t="s">
        <v>76</v>
      </c>
      <c r="AV165" s="10" t="s">
        <v>85</v>
      </c>
      <c r="AW165" s="10" t="s">
        <v>32</v>
      </c>
      <c r="AX165" s="10" t="s">
        <v>76</v>
      </c>
      <c r="AY165" s="240" t="s">
        <v>133</v>
      </c>
    </row>
    <row r="166" s="10" customFormat="1">
      <c r="A166" s="10"/>
      <c r="B166" s="230"/>
      <c r="C166" s="231"/>
      <c r="D166" s="225" t="s">
        <v>139</v>
      </c>
      <c r="E166" s="232" t="s">
        <v>1</v>
      </c>
      <c r="F166" s="233" t="s">
        <v>287</v>
      </c>
      <c r="G166" s="231"/>
      <c r="H166" s="234">
        <v>34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40" t="s">
        <v>139</v>
      </c>
      <c r="AU166" s="240" t="s">
        <v>76</v>
      </c>
      <c r="AV166" s="10" t="s">
        <v>85</v>
      </c>
      <c r="AW166" s="10" t="s">
        <v>32</v>
      </c>
      <c r="AX166" s="10" t="s">
        <v>76</v>
      </c>
      <c r="AY166" s="240" t="s">
        <v>133</v>
      </c>
    </row>
    <row r="167" s="11" customFormat="1">
      <c r="A167" s="11"/>
      <c r="B167" s="241"/>
      <c r="C167" s="242"/>
      <c r="D167" s="225" t="s">
        <v>139</v>
      </c>
      <c r="E167" s="243" t="s">
        <v>1</v>
      </c>
      <c r="F167" s="244" t="s">
        <v>142</v>
      </c>
      <c r="G167" s="242"/>
      <c r="H167" s="245">
        <v>47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51" t="s">
        <v>139</v>
      </c>
      <c r="AU167" s="251" t="s">
        <v>76</v>
      </c>
      <c r="AV167" s="11" t="s">
        <v>132</v>
      </c>
      <c r="AW167" s="11" t="s">
        <v>32</v>
      </c>
      <c r="AX167" s="11" t="s">
        <v>83</v>
      </c>
      <c r="AY167" s="251" t="s">
        <v>133</v>
      </c>
    </row>
    <row r="168" s="2" customFormat="1" ht="16.5" customHeight="1">
      <c r="A168" s="34"/>
      <c r="B168" s="35"/>
      <c r="C168" s="211" t="s">
        <v>235</v>
      </c>
      <c r="D168" s="211" t="s">
        <v>128</v>
      </c>
      <c r="E168" s="212" t="s">
        <v>288</v>
      </c>
      <c r="F168" s="213" t="s">
        <v>289</v>
      </c>
      <c r="G168" s="214" t="s">
        <v>176</v>
      </c>
      <c r="H168" s="215">
        <v>309.70999999999998</v>
      </c>
      <c r="I168" s="216"/>
      <c r="J168" s="217">
        <f>ROUND(I168*H168,2)</f>
        <v>0</v>
      </c>
      <c r="K168" s="218"/>
      <c r="L168" s="40"/>
      <c r="M168" s="219" t="s">
        <v>1</v>
      </c>
      <c r="N168" s="220" t="s">
        <v>41</v>
      </c>
      <c r="O168" s="87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3" t="s">
        <v>238</v>
      </c>
      <c r="AT168" s="223" t="s">
        <v>128</v>
      </c>
      <c r="AU168" s="223" t="s">
        <v>76</v>
      </c>
      <c r="AY168" s="13" t="s">
        <v>133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3" t="s">
        <v>83</v>
      </c>
      <c r="BK168" s="224">
        <f>ROUND(I168*H168,2)</f>
        <v>0</v>
      </c>
      <c r="BL168" s="13" t="s">
        <v>238</v>
      </c>
      <c r="BM168" s="223" t="s">
        <v>290</v>
      </c>
    </row>
    <row r="169" s="2" customFormat="1">
      <c r="A169" s="34"/>
      <c r="B169" s="35"/>
      <c r="C169" s="36"/>
      <c r="D169" s="225" t="s">
        <v>135</v>
      </c>
      <c r="E169" s="36"/>
      <c r="F169" s="226" t="s">
        <v>291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135</v>
      </c>
      <c r="AU169" s="13" t="s">
        <v>76</v>
      </c>
    </row>
    <row r="170" s="2" customFormat="1">
      <c r="A170" s="34"/>
      <c r="B170" s="35"/>
      <c r="C170" s="36"/>
      <c r="D170" s="225" t="s">
        <v>137</v>
      </c>
      <c r="E170" s="36"/>
      <c r="F170" s="229" t="s">
        <v>292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137</v>
      </c>
      <c r="AU170" s="13" t="s">
        <v>76</v>
      </c>
    </row>
    <row r="171" s="10" customFormat="1">
      <c r="A171" s="10"/>
      <c r="B171" s="230"/>
      <c r="C171" s="231"/>
      <c r="D171" s="225" t="s">
        <v>139</v>
      </c>
      <c r="E171" s="232" t="s">
        <v>1</v>
      </c>
      <c r="F171" s="233" t="s">
        <v>293</v>
      </c>
      <c r="G171" s="231"/>
      <c r="H171" s="234">
        <v>243.19999999999999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0" t="s">
        <v>139</v>
      </c>
      <c r="AU171" s="240" t="s">
        <v>76</v>
      </c>
      <c r="AV171" s="10" t="s">
        <v>85</v>
      </c>
      <c r="AW171" s="10" t="s">
        <v>32</v>
      </c>
      <c r="AX171" s="10" t="s">
        <v>76</v>
      </c>
      <c r="AY171" s="240" t="s">
        <v>133</v>
      </c>
    </row>
    <row r="172" s="10" customFormat="1">
      <c r="A172" s="10"/>
      <c r="B172" s="230"/>
      <c r="C172" s="231"/>
      <c r="D172" s="225" t="s">
        <v>139</v>
      </c>
      <c r="E172" s="232" t="s">
        <v>1</v>
      </c>
      <c r="F172" s="233" t="s">
        <v>294</v>
      </c>
      <c r="G172" s="231"/>
      <c r="H172" s="234">
        <v>66.510000000000005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40" t="s">
        <v>139</v>
      </c>
      <c r="AU172" s="240" t="s">
        <v>76</v>
      </c>
      <c r="AV172" s="10" t="s">
        <v>85</v>
      </c>
      <c r="AW172" s="10" t="s">
        <v>32</v>
      </c>
      <c r="AX172" s="10" t="s">
        <v>76</v>
      </c>
      <c r="AY172" s="240" t="s">
        <v>133</v>
      </c>
    </row>
    <row r="173" s="11" customFormat="1">
      <c r="A173" s="11"/>
      <c r="B173" s="241"/>
      <c r="C173" s="242"/>
      <c r="D173" s="225" t="s">
        <v>139</v>
      </c>
      <c r="E173" s="243" t="s">
        <v>1</v>
      </c>
      <c r="F173" s="244" t="s">
        <v>142</v>
      </c>
      <c r="G173" s="242"/>
      <c r="H173" s="245">
        <v>309.70999999999998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T173" s="251" t="s">
        <v>139</v>
      </c>
      <c r="AU173" s="251" t="s">
        <v>76</v>
      </c>
      <c r="AV173" s="11" t="s">
        <v>132</v>
      </c>
      <c r="AW173" s="11" t="s">
        <v>32</v>
      </c>
      <c r="AX173" s="11" t="s">
        <v>83</v>
      </c>
      <c r="AY173" s="251" t="s">
        <v>133</v>
      </c>
    </row>
    <row r="174" s="2" customFormat="1" ht="16.5" customHeight="1">
      <c r="A174" s="34"/>
      <c r="B174" s="35"/>
      <c r="C174" s="211" t="s">
        <v>8</v>
      </c>
      <c r="D174" s="211" t="s">
        <v>128</v>
      </c>
      <c r="E174" s="212" t="s">
        <v>221</v>
      </c>
      <c r="F174" s="213" t="s">
        <v>222</v>
      </c>
      <c r="G174" s="214" t="s">
        <v>176</v>
      </c>
      <c r="H174" s="215">
        <v>832.5</v>
      </c>
      <c r="I174" s="216"/>
      <c r="J174" s="217">
        <f>ROUND(I174*H174,2)</f>
        <v>0</v>
      </c>
      <c r="K174" s="218"/>
      <c r="L174" s="40"/>
      <c r="M174" s="219" t="s">
        <v>1</v>
      </c>
      <c r="N174" s="220" t="s">
        <v>41</v>
      </c>
      <c r="O174" s="87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23" t="s">
        <v>238</v>
      </c>
      <c r="AT174" s="223" t="s">
        <v>128</v>
      </c>
      <c r="AU174" s="223" t="s">
        <v>76</v>
      </c>
      <c r="AY174" s="13" t="s">
        <v>133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3" t="s">
        <v>83</v>
      </c>
      <c r="BK174" s="224">
        <f>ROUND(I174*H174,2)</f>
        <v>0</v>
      </c>
      <c r="BL174" s="13" t="s">
        <v>238</v>
      </c>
      <c r="BM174" s="223" t="s">
        <v>295</v>
      </c>
    </row>
    <row r="175" s="2" customFormat="1">
      <c r="A175" s="34"/>
      <c r="B175" s="35"/>
      <c r="C175" s="36"/>
      <c r="D175" s="225" t="s">
        <v>135</v>
      </c>
      <c r="E175" s="36"/>
      <c r="F175" s="226" t="s">
        <v>224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135</v>
      </c>
      <c r="AU175" s="13" t="s">
        <v>76</v>
      </c>
    </row>
    <row r="176" s="2" customFormat="1">
      <c r="A176" s="34"/>
      <c r="B176" s="35"/>
      <c r="C176" s="36"/>
      <c r="D176" s="225" t="s">
        <v>137</v>
      </c>
      <c r="E176" s="36"/>
      <c r="F176" s="229" t="s">
        <v>225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137</v>
      </c>
      <c r="AU176" s="13" t="s">
        <v>76</v>
      </c>
    </row>
    <row r="177" s="10" customFormat="1">
      <c r="A177" s="10"/>
      <c r="B177" s="230"/>
      <c r="C177" s="231"/>
      <c r="D177" s="225" t="s">
        <v>139</v>
      </c>
      <c r="E177" s="232" t="s">
        <v>1</v>
      </c>
      <c r="F177" s="233" t="s">
        <v>296</v>
      </c>
      <c r="G177" s="231"/>
      <c r="H177" s="234">
        <v>832.5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40" t="s">
        <v>139</v>
      </c>
      <c r="AU177" s="240" t="s">
        <v>76</v>
      </c>
      <c r="AV177" s="10" t="s">
        <v>85</v>
      </c>
      <c r="AW177" s="10" t="s">
        <v>32</v>
      </c>
      <c r="AX177" s="10" t="s">
        <v>83</v>
      </c>
      <c r="AY177" s="240" t="s">
        <v>133</v>
      </c>
    </row>
    <row r="178" s="2" customFormat="1" ht="16.5" customHeight="1">
      <c r="A178" s="34"/>
      <c r="B178" s="35"/>
      <c r="C178" s="211" t="s">
        <v>297</v>
      </c>
      <c r="D178" s="211" t="s">
        <v>128</v>
      </c>
      <c r="E178" s="212" t="s">
        <v>298</v>
      </c>
      <c r="F178" s="213" t="s">
        <v>299</v>
      </c>
      <c r="G178" s="214" t="s">
        <v>176</v>
      </c>
      <c r="H178" s="215">
        <v>66.510000000000005</v>
      </c>
      <c r="I178" s="216"/>
      <c r="J178" s="217">
        <f>ROUND(I178*H178,2)</f>
        <v>0</v>
      </c>
      <c r="K178" s="218"/>
      <c r="L178" s="40"/>
      <c r="M178" s="219" t="s">
        <v>1</v>
      </c>
      <c r="N178" s="220" t="s">
        <v>41</v>
      </c>
      <c r="O178" s="87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238</v>
      </c>
      <c r="AT178" s="223" t="s">
        <v>128</v>
      </c>
      <c r="AU178" s="223" t="s">
        <v>76</v>
      </c>
      <c r="AY178" s="13" t="s">
        <v>133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238</v>
      </c>
      <c r="BM178" s="223" t="s">
        <v>300</v>
      </c>
    </row>
    <row r="179" s="2" customFormat="1">
      <c r="A179" s="34"/>
      <c r="B179" s="35"/>
      <c r="C179" s="36"/>
      <c r="D179" s="225" t="s">
        <v>135</v>
      </c>
      <c r="E179" s="36"/>
      <c r="F179" s="226" t="s">
        <v>301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135</v>
      </c>
      <c r="AU179" s="13" t="s">
        <v>76</v>
      </c>
    </row>
    <row r="180" s="2" customFormat="1">
      <c r="A180" s="34"/>
      <c r="B180" s="35"/>
      <c r="C180" s="36"/>
      <c r="D180" s="225" t="s">
        <v>137</v>
      </c>
      <c r="E180" s="36"/>
      <c r="F180" s="229" t="s">
        <v>225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137</v>
      </c>
      <c r="AU180" s="13" t="s">
        <v>76</v>
      </c>
    </row>
    <row r="181" s="10" customFormat="1">
      <c r="A181" s="10"/>
      <c r="B181" s="230"/>
      <c r="C181" s="231"/>
      <c r="D181" s="225" t="s">
        <v>139</v>
      </c>
      <c r="E181" s="232" t="s">
        <v>1</v>
      </c>
      <c r="F181" s="233" t="s">
        <v>302</v>
      </c>
      <c r="G181" s="231"/>
      <c r="H181" s="234">
        <v>66.510000000000005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40" t="s">
        <v>139</v>
      </c>
      <c r="AU181" s="240" t="s">
        <v>76</v>
      </c>
      <c r="AV181" s="10" t="s">
        <v>85</v>
      </c>
      <c r="AW181" s="10" t="s">
        <v>32</v>
      </c>
      <c r="AX181" s="10" t="s">
        <v>83</v>
      </c>
      <c r="AY181" s="240" t="s">
        <v>133</v>
      </c>
    </row>
    <row r="182" s="2" customFormat="1" ht="16.5" customHeight="1">
      <c r="A182" s="34"/>
      <c r="B182" s="35"/>
      <c r="C182" s="211" t="s">
        <v>303</v>
      </c>
      <c r="D182" s="211" t="s">
        <v>128</v>
      </c>
      <c r="E182" s="212" t="s">
        <v>304</v>
      </c>
      <c r="F182" s="213" t="s">
        <v>305</v>
      </c>
      <c r="G182" s="214" t="s">
        <v>176</v>
      </c>
      <c r="H182" s="215">
        <v>0.10000000000000001</v>
      </c>
      <c r="I182" s="216"/>
      <c r="J182" s="217">
        <f>ROUND(I182*H182,2)</f>
        <v>0</v>
      </c>
      <c r="K182" s="218"/>
      <c r="L182" s="40"/>
      <c r="M182" s="219" t="s">
        <v>1</v>
      </c>
      <c r="N182" s="220" t="s">
        <v>41</v>
      </c>
      <c r="O182" s="87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3" t="s">
        <v>238</v>
      </c>
      <c r="AT182" s="223" t="s">
        <v>128</v>
      </c>
      <c r="AU182" s="223" t="s">
        <v>76</v>
      </c>
      <c r="AY182" s="13" t="s">
        <v>133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3" t="s">
        <v>83</v>
      </c>
      <c r="BK182" s="224">
        <f>ROUND(I182*H182,2)</f>
        <v>0</v>
      </c>
      <c r="BL182" s="13" t="s">
        <v>238</v>
      </c>
      <c r="BM182" s="223" t="s">
        <v>306</v>
      </c>
    </row>
    <row r="183" s="2" customFormat="1">
      <c r="A183" s="34"/>
      <c r="B183" s="35"/>
      <c r="C183" s="36"/>
      <c r="D183" s="225" t="s">
        <v>135</v>
      </c>
      <c r="E183" s="36"/>
      <c r="F183" s="226" t="s">
        <v>307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135</v>
      </c>
      <c r="AU183" s="13" t="s">
        <v>76</v>
      </c>
    </row>
    <row r="184" s="2" customFormat="1">
      <c r="A184" s="34"/>
      <c r="B184" s="35"/>
      <c r="C184" s="36"/>
      <c r="D184" s="225" t="s">
        <v>137</v>
      </c>
      <c r="E184" s="36"/>
      <c r="F184" s="229" t="s">
        <v>225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137</v>
      </c>
      <c r="AU184" s="13" t="s">
        <v>76</v>
      </c>
    </row>
    <row r="185" s="2" customFormat="1" ht="24" customHeight="1">
      <c r="A185" s="34"/>
      <c r="B185" s="35"/>
      <c r="C185" s="211" t="s">
        <v>308</v>
      </c>
      <c r="D185" s="211" t="s">
        <v>128</v>
      </c>
      <c r="E185" s="212" t="s">
        <v>309</v>
      </c>
      <c r="F185" s="213" t="s">
        <v>310</v>
      </c>
      <c r="G185" s="214" t="s">
        <v>176</v>
      </c>
      <c r="H185" s="215">
        <v>66.510000000000005</v>
      </c>
      <c r="I185" s="216"/>
      <c r="J185" s="217">
        <f>ROUND(I185*H185,2)</f>
        <v>0</v>
      </c>
      <c r="K185" s="218"/>
      <c r="L185" s="40"/>
      <c r="M185" s="219" t="s">
        <v>1</v>
      </c>
      <c r="N185" s="220" t="s">
        <v>41</v>
      </c>
      <c r="O185" s="87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3" t="s">
        <v>238</v>
      </c>
      <c r="AT185" s="223" t="s">
        <v>128</v>
      </c>
      <c r="AU185" s="223" t="s">
        <v>76</v>
      </c>
      <c r="AY185" s="13" t="s">
        <v>133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3" t="s">
        <v>83</v>
      </c>
      <c r="BK185" s="224">
        <f>ROUND(I185*H185,2)</f>
        <v>0</v>
      </c>
      <c r="BL185" s="13" t="s">
        <v>238</v>
      </c>
      <c r="BM185" s="223" t="s">
        <v>311</v>
      </c>
    </row>
    <row r="186" s="2" customFormat="1">
      <c r="A186" s="34"/>
      <c r="B186" s="35"/>
      <c r="C186" s="36"/>
      <c r="D186" s="225" t="s">
        <v>135</v>
      </c>
      <c r="E186" s="36"/>
      <c r="F186" s="226" t="s">
        <v>312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135</v>
      </c>
      <c r="AU186" s="13" t="s">
        <v>76</v>
      </c>
    </row>
    <row r="187" s="2" customFormat="1">
      <c r="A187" s="34"/>
      <c r="B187" s="35"/>
      <c r="C187" s="36"/>
      <c r="D187" s="225" t="s">
        <v>137</v>
      </c>
      <c r="E187" s="36"/>
      <c r="F187" s="229" t="s">
        <v>233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137</v>
      </c>
      <c r="AU187" s="13" t="s">
        <v>76</v>
      </c>
    </row>
    <row r="188" s="10" customFormat="1">
      <c r="A188" s="10"/>
      <c r="B188" s="230"/>
      <c r="C188" s="231"/>
      <c r="D188" s="225" t="s">
        <v>139</v>
      </c>
      <c r="E188" s="232" t="s">
        <v>1</v>
      </c>
      <c r="F188" s="233" t="s">
        <v>313</v>
      </c>
      <c r="G188" s="231"/>
      <c r="H188" s="234">
        <v>66.510000000000005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40" t="s">
        <v>139</v>
      </c>
      <c r="AU188" s="240" t="s">
        <v>76</v>
      </c>
      <c r="AV188" s="10" t="s">
        <v>85</v>
      </c>
      <c r="AW188" s="10" t="s">
        <v>32</v>
      </c>
      <c r="AX188" s="10" t="s">
        <v>83</v>
      </c>
      <c r="AY188" s="240" t="s">
        <v>133</v>
      </c>
    </row>
    <row r="189" s="2" customFormat="1" ht="16.5" customHeight="1">
      <c r="A189" s="34"/>
      <c r="B189" s="35"/>
      <c r="C189" s="211" t="s">
        <v>314</v>
      </c>
      <c r="D189" s="211" t="s">
        <v>128</v>
      </c>
      <c r="E189" s="212" t="s">
        <v>228</v>
      </c>
      <c r="F189" s="213" t="s">
        <v>229</v>
      </c>
      <c r="G189" s="214" t="s">
        <v>176</v>
      </c>
      <c r="H189" s="215">
        <v>832.5</v>
      </c>
      <c r="I189" s="216"/>
      <c r="J189" s="217">
        <f>ROUND(I189*H189,2)</f>
        <v>0</v>
      </c>
      <c r="K189" s="218"/>
      <c r="L189" s="40"/>
      <c r="M189" s="219" t="s">
        <v>1</v>
      </c>
      <c r="N189" s="220" t="s">
        <v>41</v>
      </c>
      <c r="O189" s="87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3" t="s">
        <v>238</v>
      </c>
      <c r="AT189" s="223" t="s">
        <v>128</v>
      </c>
      <c r="AU189" s="223" t="s">
        <v>76</v>
      </c>
      <c r="AY189" s="13" t="s">
        <v>133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3" t="s">
        <v>83</v>
      </c>
      <c r="BK189" s="224">
        <f>ROUND(I189*H189,2)</f>
        <v>0</v>
      </c>
      <c r="BL189" s="13" t="s">
        <v>238</v>
      </c>
      <c r="BM189" s="223" t="s">
        <v>315</v>
      </c>
    </row>
    <row r="190" s="2" customFormat="1">
      <c r="A190" s="34"/>
      <c r="B190" s="35"/>
      <c r="C190" s="36"/>
      <c r="D190" s="225" t="s">
        <v>135</v>
      </c>
      <c r="E190" s="36"/>
      <c r="F190" s="226" t="s">
        <v>232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135</v>
      </c>
      <c r="AU190" s="13" t="s">
        <v>76</v>
      </c>
    </row>
    <row r="191" s="2" customFormat="1">
      <c r="A191" s="34"/>
      <c r="B191" s="35"/>
      <c r="C191" s="36"/>
      <c r="D191" s="225" t="s">
        <v>137</v>
      </c>
      <c r="E191" s="36"/>
      <c r="F191" s="229" t="s">
        <v>233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137</v>
      </c>
      <c r="AU191" s="13" t="s">
        <v>76</v>
      </c>
    </row>
    <row r="192" s="10" customFormat="1">
      <c r="A192" s="10"/>
      <c r="B192" s="230"/>
      <c r="C192" s="231"/>
      <c r="D192" s="225" t="s">
        <v>139</v>
      </c>
      <c r="E192" s="232" t="s">
        <v>1</v>
      </c>
      <c r="F192" s="233" t="s">
        <v>316</v>
      </c>
      <c r="G192" s="231"/>
      <c r="H192" s="234">
        <v>832.5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40" t="s">
        <v>139</v>
      </c>
      <c r="AU192" s="240" t="s">
        <v>76</v>
      </c>
      <c r="AV192" s="10" t="s">
        <v>85</v>
      </c>
      <c r="AW192" s="10" t="s">
        <v>32</v>
      </c>
      <c r="AX192" s="10" t="s">
        <v>83</v>
      </c>
      <c r="AY192" s="240" t="s">
        <v>133</v>
      </c>
    </row>
    <row r="193" s="2" customFormat="1" ht="16.5" customHeight="1">
      <c r="A193" s="34"/>
      <c r="B193" s="35"/>
      <c r="C193" s="211" t="s">
        <v>317</v>
      </c>
      <c r="D193" s="211" t="s">
        <v>128</v>
      </c>
      <c r="E193" s="212" t="s">
        <v>236</v>
      </c>
      <c r="F193" s="213" t="s">
        <v>237</v>
      </c>
      <c r="G193" s="214" t="s">
        <v>176</v>
      </c>
      <c r="H193" s="215">
        <v>796.27800000000002</v>
      </c>
      <c r="I193" s="216"/>
      <c r="J193" s="217">
        <f>ROUND(I193*H193,2)</f>
        <v>0</v>
      </c>
      <c r="K193" s="218"/>
      <c r="L193" s="40"/>
      <c r="M193" s="219" t="s">
        <v>1</v>
      </c>
      <c r="N193" s="220" t="s">
        <v>41</v>
      </c>
      <c r="O193" s="87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3" t="s">
        <v>238</v>
      </c>
      <c r="AT193" s="223" t="s">
        <v>128</v>
      </c>
      <c r="AU193" s="223" t="s">
        <v>76</v>
      </c>
      <c r="AY193" s="13" t="s">
        <v>133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3" t="s">
        <v>83</v>
      </c>
      <c r="BK193" s="224">
        <f>ROUND(I193*H193,2)</f>
        <v>0</v>
      </c>
      <c r="BL193" s="13" t="s">
        <v>238</v>
      </c>
      <c r="BM193" s="223" t="s">
        <v>318</v>
      </c>
    </row>
    <row r="194" s="2" customFormat="1">
      <c r="A194" s="34"/>
      <c r="B194" s="35"/>
      <c r="C194" s="36"/>
      <c r="D194" s="225" t="s">
        <v>135</v>
      </c>
      <c r="E194" s="36"/>
      <c r="F194" s="226" t="s">
        <v>240</v>
      </c>
      <c r="G194" s="36"/>
      <c r="H194" s="36"/>
      <c r="I194" s="150"/>
      <c r="J194" s="36"/>
      <c r="K194" s="36"/>
      <c r="L194" s="40"/>
      <c r="M194" s="227"/>
      <c r="N194" s="228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135</v>
      </c>
      <c r="AU194" s="13" t="s">
        <v>76</v>
      </c>
    </row>
    <row r="195" s="2" customFormat="1">
      <c r="A195" s="34"/>
      <c r="B195" s="35"/>
      <c r="C195" s="36"/>
      <c r="D195" s="225" t="s">
        <v>137</v>
      </c>
      <c r="E195" s="36"/>
      <c r="F195" s="229" t="s">
        <v>233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137</v>
      </c>
      <c r="AU195" s="13" t="s">
        <v>76</v>
      </c>
    </row>
    <row r="196" s="10" customFormat="1">
      <c r="A196" s="10"/>
      <c r="B196" s="230"/>
      <c r="C196" s="231"/>
      <c r="D196" s="225" t="s">
        <v>139</v>
      </c>
      <c r="E196" s="232" t="s">
        <v>1</v>
      </c>
      <c r="F196" s="233" t="s">
        <v>319</v>
      </c>
      <c r="G196" s="231"/>
      <c r="H196" s="234">
        <v>796.27800000000002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40" t="s">
        <v>139</v>
      </c>
      <c r="AU196" s="240" t="s">
        <v>76</v>
      </c>
      <c r="AV196" s="10" t="s">
        <v>85</v>
      </c>
      <c r="AW196" s="10" t="s">
        <v>32</v>
      </c>
      <c r="AX196" s="10" t="s">
        <v>83</v>
      </c>
      <c r="AY196" s="240" t="s">
        <v>133</v>
      </c>
    </row>
    <row r="197" s="2" customFormat="1" ht="24" customHeight="1">
      <c r="A197" s="34"/>
      <c r="B197" s="35"/>
      <c r="C197" s="211" t="s">
        <v>7</v>
      </c>
      <c r="D197" s="211" t="s">
        <v>128</v>
      </c>
      <c r="E197" s="212" t="s">
        <v>320</v>
      </c>
      <c r="F197" s="213" t="s">
        <v>321</v>
      </c>
      <c r="G197" s="214" t="s">
        <v>176</v>
      </c>
      <c r="H197" s="215">
        <v>243.19999999999999</v>
      </c>
      <c r="I197" s="216"/>
      <c r="J197" s="217">
        <f>ROUND(I197*H197,2)</f>
        <v>0</v>
      </c>
      <c r="K197" s="218"/>
      <c r="L197" s="40"/>
      <c r="M197" s="219" t="s">
        <v>1</v>
      </c>
      <c r="N197" s="220" t="s">
        <v>41</v>
      </c>
      <c r="O197" s="87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3" t="s">
        <v>238</v>
      </c>
      <c r="AT197" s="223" t="s">
        <v>128</v>
      </c>
      <c r="AU197" s="223" t="s">
        <v>76</v>
      </c>
      <c r="AY197" s="13" t="s">
        <v>133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3" t="s">
        <v>83</v>
      </c>
      <c r="BK197" s="224">
        <f>ROUND(I197*H197,2)</f>
        <v>0</v>
      </c>
      <c r="BL197" s="13" t="s">
        <v>238</v>
      </c>
      <c r="BM197" s="223" t="s">
        <v>322</v>
      </c>
    </row>
    <row r="198" s="2" customFormat="1">
      <c r="A198" s="34"/>
      <c r="B198" s="35"/>
      <c r="C198" s="36"/>
      <c r="D198" s="225" t="s">
        <v>135</v>
      </c>
      <c r="E198" s="36"/>
      <c r="F198" s="226" t="s">
        <v>323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135</v>
      </c>
      <c r="AU198" s="13" t="s">
        <v>76</v>
      </c>
    </row>
    <row r="199" s="2" customFormat="1">
      <c r="A199" s="34"/>
      <c r="B199" s="35"/>
      <c r="C199" s="36"/>
      <c r="D199" s="225" t="s">
        <v>137</v>
      </c>
      <c r="E199" s="36"/>
      <c r="F199" s="229" t="s">
        <v>233</v>
      </c>
      <c r="G199" s="36"/>
      <c r="H199" s="36"/>
      <c r="I199" s="150"/>
      <c r="J199" s="36"/>
      <c r="K199" s="36"/>
      <c r="L199" s="40"/>
      <c r="M199" s="227"/>
      <c r="N199" s="22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137</v>
      </c>
      <c r="AU199" s="13" t="s">
        <v>76</v>
      </c>
    </row>
    <row r="200" s="10" customFormat="1">
      <c r="A200" s="10"/>
      <c r="B200" s="230"/>
      <c r="C200" s="231"/>
      <c r="D200" s="225" t="s">
        <v>139</v>
      </c>
      <c r="E200" s="232" t="s">
        <v>1</v>
      </c>
      <c r="F200" s="233" t="s">
        <v>324</v>
      </c>
      <c r="G200" s="231"/>
      <c r="H200" s="234">
        <v>243.19999999999999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40" t="s">
        <v>139</v>
      </c>
      <c r="AU200" s="240" t="s">
        <v>76</v>
      </c>
      <c r="AV200" s="10" t="s">
        <v>85</v>
      </c>
      <c r="AW200" s="10" t="s">
        <v>32</v>
      </c>
      <c r="AX200" s="10" t="s">
        <v>83</v>
      </c>
      <c r="AY200" s="240" t="s">
        <v>133</v>
      </c>
    </row>
    <row r="201" s="2" customFormat="1" ht="16.5" customHeight="1">
      <c r="A201" s="34"/>
      <c r="B201" s="35"/>
      <c r="C201" s="211" t="s">
        <v>325</v>
      </c>
      <c r="D201" s="211" t="s">
        <v>128</v>
      </c>
      <c r="E201" s="212" t="s">
        <v>326</v>
      </c>
      <c r="F201" s="213" t="s">
        <v>327</v>
      </c>
      <c r="G201" s="214" t="s">
        <v>176</v>
      </c>
      <c r="H201" s="215">
        <v>4.0129999999999999</v>
      </c>
      <c r="I201" s="216"/>
      <c r="J201" s="217">
        <f>ROUND(I201*H201,2)</f>
        <v>0</v>
      </c>
      <c r="K201" s="218"/>
      <c r="L201" s="40"/>
      <c r="M201" s="219" t="s">
        <v>1</v>
      </c>
      <c r="N201" s="220" t="s">
        <v>41</v>
      </c>
      <c r="O201" s="87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23" t="s">
        <v>238</v>
      </c>
      <c r="AT201" s="223" t="s">
        <v>128</v>
      </c>
      <c r="AU201" s="223" t="s">
        <v>76</v>
      </c>
      <c r="AY201" s="13" t="s">
        <v>133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3" t="s">
        <v>83</v>
      </c>
      <c r="BK201" s="224">
        <f>ROUND(I201*H201,2)</f>
        <v>0</v>
      </c>
      <c r="BL201" s="13" t="s">
        <v>238</v>
      </c>
      <c r="BM201" s="223" t="s">
        <v>328</v>
      </c>
    </row>
    <row r="202" s="2" customFormat="1">
      <c r="A202" s="34"/>
      <c r="B202" s="35"/>
      <c r="C202" s="36"/>
      <c r="D202" s="225" t="s">
        <v>135</v>
      </c>
      <c r="E202" s="36"/>
      <c r="F202" s="226" t="s">
        <v>329</v>
      </c>
      <c r="G202" s="36"/>
      <c r="H202" s="36"/>
      <c r="I202" s="150"/>
      <c r="J202" s="36"/>
      <c r="K202" s="36"/>
      <c r="L202" s="40"/>
      <c r="M202" s="227"/>
      <c r="N202" s="228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135</v>
      </c>
      <c r="AU202" s="13" t="s">
        <v>76</v>
      </c>
    </row>
    <row r="203" s="2" customFormat="1">
      <c r="A203" s="34"/>
      <c r="B203" s="35"/>
      <c r="C203" s="36"/>
      <c r="D203" s="225" t="s">
        <v>137</v>
      </c>
      <c r="E203" s="36"/>
      <c r="F203" s="229" t="s">
        <v>233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137</v>
      </c>
      <c r="AU203" s="13" t="s">
        <v>76</v>
      </c>
    </row>
    <row r="204" s="10" customFormat="1">
      <c r="A204" s="10"/>
      <c r="B204" s="230"/>
      <c r="C204" s="231"/>
      <c r="D204" s="225" t="s">
        <v>139</v>
      </c>
      <c r="E204" s="232" t="s">
        <v>1</v>
      </c>
      <c r="F204" s="233" t="s">
        <v>330</v>
      </c>
      <c r="G204" s="231"/>
      <c r="H204" s="234">
        <v>4.0129999999999999</v>
      </c>
      <c r="I204" s="235"/>
      <c r="J204" s="231"/>
      <c r="K204" s="231"/>
      <c r="L204" s="236"/>
      <c r="M204" s="263"/>
      <c r="N204" s="264"/>
      <c r="O204" s="264"/>
      <c r="P204" s="264"/>
      <c r="Q204" s="264"/>
      <c r="R204" s="264"/>
      <c r="S204" s="264"/>
      <c r="T204" s="265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40" t="s">
        <v>139</v>
      </c>
      <c r="AU204" s="240" t="s">
        <v>76</v>
      </c>
      <c r="AV204" s="10" t="s">
        <v>85</v>
      </c>
      <c r="AW204" s="10" t="s">
        <v>32</v>
      </c>
      <c r="AX204" s="10" t="s">
        <v>83</v>
      </c>
      <c r="AY204" s="240" t="s">
        <v>133</v>
      </c>
    </row>
    <row r="205" s="2" customFormat="1" ht="6.96" customHeight="1">
      <c r="A205" s="34"/>
      <c r="B205" s="62"/>
      <c r="C205" s="63"/>
      <c r="D205" s="63"/>
      <c r="E205" s="63"/>
      <c r="F205" s="63"/>
      <c r="G205" s="63"/>
      <c r="H205" s="63"/>
      <c r="I205" s="188"/>
      <c r="J205" s="63"/>
      <c r="K205" s="63"/>
      <c r="L205" s="40"/>
      <c r="M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</sheetData>
  <sheetProtection sheet="1" autoFilter="0" formatColumns="0" formatRows="0" objects="1" scenarios="1" spinCount="100000" saltValue="ma3tOB4Nxv77NLRkotimBi3Jh0aYPC5zjvujlAwoexSCz5fGTE9S3p1mMr6elBRu7k6Fne7MrQ+9oQnufilRIA==" hashValue="sHLd8e7hSgNPiR7trjjPdBHKwuUt7iG1S7Z7D7RpvgaEvobFjWywG5/EEe3BjwUZG77JL0Cp5N2N4ZsoCfkypg==" algorithmName="SHA-512" password="CC35"/>
  <autoFilter ref="C119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105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Oprava traťového úseku Stod - Holýšov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106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242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108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331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21. 1. 2019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ROUND((SUM(BE120:BE122)),  2)</f>
        <v>0</v>
      </c>
      <c r="G35" s="34"/>
      <c r="H35" s="34"/>
      <c r="I35" s="167">
        <v>0.20999999999999999</v>
      </c>
      <c r="J35" s="166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ROUND((SUM(BF120:BF122)),  2)</f>
        <v>0</v>
      </c>
      <c r="G36" s="34"/>
      <c r="H36" s="34"/>
      <c r="I36" s="167">
        <v>0.14999999999999999</v>
      </c>
      <c r="J36" s="166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ROUND((SUM(BG120:BG122)),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ROUND((SUM(BH120:BH122)),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ROUND((SUM(BI120:BI122)),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110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Oprava traťového úseku Stod - Holýšov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106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242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108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21. 1. 2019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SŽDC s.o. 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111</v>
      </c>
      <c r="D96" s="194"/>
      <c r="E96" s="194"/>
      <c r="F96" s="194"/>
      <c r="G96" s="194"/>
      <c r="H96" s="194"/>
      <c r="I96" s="195"/>
      <c r="J96" s="196" t="s">
        <v>112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113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114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115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Oprava traťového úseku Stod - Holýšov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106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242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108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21. 1. 2019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SŽDC s.o. 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116</v>
      </c>
      <c r="D119" s="201" t="s">
        <v>61</v>
      </c>
      <c r="E119" s="201" t="s">
        <v>57</v>
      </c>
      <c r="F119" s="201" t="s">
        <v>58</v>
      </c>
      <c r="G119" s="201" t="s">
        <v>117</v>
      </c>
      <c r="H119" s="201" t="s">
        <v>118</v>
      </c>
      <c r="I119" s="202" t="s">
        <v>119</v>
      </c>
      <c r="J119" s="203" t="s">
        <v>112</v>
      </c>
      <c r="K119" s="204" t="s">
        <v>120</v>
      </c>
      <c r="L119" s="205"/>
      <c r="M119" s="96" t="s">
        <v>1</v>
      </c>
      <c r="N119" s="97" t="s">
        <v>40</v>
      </c>
      <c r="O119" s="97" t="s">
        <v>121</v>
      </c>
      <c r="P119" s="97" t="s">
        <v>122</v>
      </c>
      <c r="Q119" s="97" t="s">
        <v>123</v>
      </c>
      <c r="R119" s="97" t="s">
        <v>124</v>
      </c>
      <c r="S119" s="97" t="s">
        <v>125</v>
      </c>
      <c r="T119" s="98" t="s">
        <v>126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127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SUM(P121:P122)</f>
        <v>0</v>
      </c>
      <c r="Q120" s="100"/>
      <c r="R120" s="208">
        <f>SUM(R121:R122)</f>
        <v>0</v>
      </c>
      <c r="S120" s="100"/>
      <c r="T120" s="209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114</v>
      </c>
      <c r="BK120" s="210">
        <f>SUM(BK121:BK122)</f>
        <v>0</v>
      </c>
    </row>
    <row r="121" s="2" customFormat="1" ht="16.5" customHeight="1">
      <c r="A121" s="34"/>
      <c r="B121" s="35"/>
      <c r="C121" s="252" t="s">
        <v>83</v>
      </c>
      <c r="D121" s="252" t="s">
        <v>173</v>
      </c>
      <c r="E121" s="253" t="s">
        <v>332</v>
      </c>
      <c r="F121" s="254" t="s">
        <v>333</v>
      </c>
      <c r="G121" s="255" t="s">
        <v>209</v>
      </c>
      <c r="H121" s="256">
        <v>760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187</v>
      </c>
      <c r="AT121" s="223" t="s">
        <v>173</v>
      </c>
      <c r="AU121" s="223" t="s">
        <v>76</v>
      </c>
      <c r="AY121" s="13" t="s">
        <v>133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132</v>
      </c>
      <c r="BM121" s="223" t="s">
        <v>334</v>
      </c>
    </row>
    <row r="122" s="2" customFormat="1">
      <c r="A122" s="34"/>
      <c r="B122" s="35"/>
      <c r="C122" s="36"/>
      <c r="D122" s="225" t="s">
        <v>135</v>
      </c>
      <c r="E122" s="36"/>
      <c r="F122" s="226" t="s">
        <v>333</v>
      </c>
      <c r="G122" s="36"/>
      <c r="H122" s="36"/>
      <c r="I122" s="150"/>
      <c r="J122" s="36"/>
      <c r="K122" s="36"/>
      <c r="L122" s="40"/>
      <c r="M122" s="266"/>
      <c r="N122" s="267"/>
      <c r="O122" s="268"/>
      <c r="P122" s="268"/>
      <c r="Q122" s="268"/>
      <c r="R122" s="268"/>
      <c r="S122" s="268"/>
      <c r="T122" s="269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135</v>
      </c>
      <c r="AU122" s="13" t="s">
        <v>76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188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tV/UzMu2E4sYcEGTe8P+Wa+84SG9wU0eTg6UoEPUgMpWvm3ViONK3vCYtNbY3sTlJcfYSFWXQi0twb3YKso3uw==" hashValue="lXOJxEBmmgX4KDJaH81D7pX5zIGf9xtyr7C5ZwC6vdOPofBGHWcW7Cr7u/C8VAtrYDi+jldBxSZKDZxu3v8WSQ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105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Oprava traťového úseku Stod - Holýšov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106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335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108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336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21. 1. 2019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ROUND((SUM(BE120:BE137)),  2)</f>
        <v>0</v>
      </c>
      <c r="G35" s="34"/>
      <c r="H35" s="34"/>
      <c r="I35" s="167">
        <v>0.20999999999999999</v>
      </c>
      <c r="J35" s="166">
        <f>ROUND(((SUM(BE120:BE137))*I35),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ROUND((SUM(BF120:BF137)),  2)</f>
        <v>0</v>
      </c>
      <c r="G36" s="34"/>
      <c r="H36" s="34"/>
      <c r="I36" s="167">
        <v>0.14999999999999999</v>
      </c>
      <c r="J36" s="166">
        <f>ROUND(((SUM(BF120:BF137))*I36),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ROUND((SUM(BG120:BG137)),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ROUND((SUM(BH120:BH137)),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ROUND((SUM(BI120:BI137)),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110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Oprava traťového úseku Stod - Holýšov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106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335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108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3.1 - VRN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21. 1. 2019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SŽDC s.o. 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111</v>
      </c>
      <c r="D96" s="194"/>
      <c r="E96" s="194"/>
      <c r="F96" s="194"/>
      <c r="G96" s="194"/>
      <c r="H96" s="194"/>
      <c r="I96" s="195"/>
      <c r="J96" s="196" t="s">
        <v>112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113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114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115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Oprava traťového úseku Stod - Holýšov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106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335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108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3.1 - VRN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21. 1. 2019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SŽDC s.o. 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116</v>
      </c>
      <c r="D119" s="201" t="s">
        <v>61</v>
      </c>
      <c r="E119" s="201" t="s">
        <v>57</v>
      </c>
      <c r="F119" s="201" t="s">
        <v>58</v>
      </c>
      <c r="G119" s="201" t="s">
        <v>117</v>
      </c>
      <c r="H119" s="201" t="s">
        <v>118</v>
      </c>
      <c r="I119" s="202" t="s">
        <v>119</v>
      </c>
      <c r="J119" s="203" t="s">
        <v>112</v>
      </c>
      <c r="K119" s="204" t="s">
        <v>120</v>
      </c>
      <c r="L119" s="205"/>
      <c r="M119" s="96" t="s">
        <v>1</v>
      </c>
      <c r="N119" s="97" t="s">
        <v>40</v>
      </c>
      <c r="O119" s="97" t="s">
        <v>121</v>
      </c>
      <c r="P119" s="97" t="s">
        <v>122</v>
      </c>
      <c r="Q119" s="97" t="s">
        <v>123</v>
      </c>
      <c r="R119" s="97" t="s">
        <v>124</v>
      </c>
      <c r="S119" s="97" t="s">
        <v>125</v>
      </c>
      <c r="T119" s="98" t="s">
        <v>126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127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SUM(P121:P137)</f>
        <v>0</v>
      </c>
      <c r="Q120" s="100"/>
      <c r="R120" s="208">
        <f>SUM(R121:R137)</f>
        <v>0</v>
      </c>
      <c r="S120" s="100"/>
      <c r="T120" s="209">
        <f>SUM(T121:T137)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114</v>
      </c>
      <c r="BK120" s="210">
        <f>SUM(BK121:BK137)</f>
        <v>0</v>
      </c>
    </row>
    <row r="121" s="2" customFormat="1" ht="16.5" customHeight="1">
      <c r="A121" s="34"/>
      <c r="B121" s="35"/>
      <c r="C121" s="211" t="s">
        <v>83</v>
      </c>
      <c r="D121" s="211" t="s">
        <v>128</v>
      </c>
      <c r="E121" s="212" t="s">
        <v>337</v>
      </c>
      <c r="F121" s="213" t="s">
        <v>338</v>
      </c>
      <c r="G121" s="214" t="s">
        <v>209</v>
      </c>
      <c r="H121" s="215">
        <v>4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339</v>
      </c>
      <c r="AT121" s="223" t="s">
        <v>128</v>
      </c>
      <c r="AU121" s="223" t="s">
        <v>76</v>
      </c>
      <c r="AY121" s="13" t="s">
        <v>133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339</v>
      </c>
      <c r="BM121" s="223" t="s">
        <v>340</v>
      </c>
    </row>
    <row r="122" s="2" customFormat="1">
      <c r="A122" s="34"/>
      <c r="B122" s="35"/>
      <c r="C122" s="36"/>
      <c r="D122" s="225" t="s">
        <v>135</v>
      </c>
      <c r="E122" s="36"/>
      <c r="F122" s="226" t="s">
        <v>341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135</v>
      </c>
      <c r="AU122" s="13" t="s">
        <v>76</v>
      </c>
    </row>
    <row r="123" s="2" customFormat="1">
      <c r="A123" s="34"/>
      <c r="B123" s="35"/>
      <c r="C123" s="36"/>
      <c r="D123" s="225" t="s">
        <v>137</v>
      </c>
      <c r="E123" s="36"/>
      <c r="F123" s="229" t="s">
        <v>342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137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128</v>
      </c>
      <c r="E124" s="212" t="s">
        <v>343</v>
      </c>
      <c r="F124" s="213" t="s">
        <v>344</v>
      </c>
      <c r="G124" s="214" t="s">
        <v>345</v>
      </c>
      <c r="H124" s="270"/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339</v>
      </c>
      <c r="AT124" s="223" t="s">
        <v>128</v>
      </c>
      <c r="AU124" s="223" t="s">
        <v>76</v>
      </c>
      <c r="AY124" s="13" t="s">
        <v>133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339</v>
      </c>
      <c r="BM124" s="223" t="s">
        <v>346</v>
      </c>
    </row>
    <row r="125" s="2" customFormat="1">
      <c r="A125" s="34"/>
      <c r="B125" s="35"/>
      <c r="C125" s="36"/>
      <c r="D125" s="225" t="s">
        <v>135</v>
      </c>
      <c r="E125" s="36"/>
      <c r="F125" s="226" t="s">
        <v>344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135</v>
      </c>
      <c r="AU125" s="13" t="s">
        <v>76</v>
      </c>
    </row>
    <row r="126" s="2" customFormat="1" ht="16.5" customHeight="1">
      <c r="A126" s="34"/>
      <c r="B126" s="35"/>
      <c r="C126" s="211" t="s">
        <v>150</v>
      </c>
      <c r="D126" s="211" t="s">
        <v>128</v>
      </c>
      <c r="E126" s="212" t="s">
        <v>347</v>
      </c>
      <c r="F126" s="213" t="s">
        <v>348</v>
      </c>
      <c r="G126" s="214" t="s">
        <v>345</v>
      </c>
      <c r="H126" s="270"/>
      <c r="I126" s="216"/>
      <c r="J126" s="217">
        <f>ROUND(I126*H126,2)</f>
        <v>0</v>
      </c>
      <c r="K126" s="218"/>
      <c r="L126" s="40"/>
      <c r="M126" s="219" t="s">
        <v>1</v>
      </c>
      <c r="N126" s="220" t="s">
        <v>41</v>
      </c>
      <c r="O126" s="87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3" t="s">
        <v>339</v>
      </c>
      <c r="AT126" s="223" t="s">
        <v>128</v>
      </c>
      <c r="AU126" s="223" t="s">
        <v>76</v>
      </c>
      <c r="AY126" s="13" t="s">
        <v>133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3" t="s">
        <v>83</v>
      </c>
      <c r="BK126" s="224">
        <f>ROUND(I126*H126,2)</f>
        <v>0</v>
      </c>
      <c r="BL126" s="13" t="s">
        <v>339</v>
      </c>
      <c r="BM126" s="223" t="s">
        <v>349</v>
      </c>
    </row>
    <row r="127" s="2" customFormat="1">
      <c r="A127" s="34"/>
      <c r="B127" s="35"/>
      <c r="C127" s="36"/>
      <c r="D127" s="225" t="s">
        <v>135</v>
      </c>
      <c r="E127" s="36"/>
      <c r="F127" s="226" t="s">
        <v>348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135</v>
      </c>
      <c r="AU127" s="13" t="s">
        <v>76</v>
      </c>
    </row>
    <row r="128" s="2" customFormat="1" ht="16.5" customHeight="1">
      <c r="A128" s="34"/>
      <c r="B128" s="35"/>
      <c r="C128" s="211" t="s">
        <v>132</v>
      </c>
      <c r="D128" s="211" t="s">
        <v>128</v>
      </c>
      <c r="E128" s="212" t="s">
        <v>350</v>
      </c>
      <c r="F128" s="213" t="s">
        <v>351</v>
      </c>
      <c r="G128" s="214" t="s">
        <v>345</v>
      </c>
      <c r="H128" s="270"/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339</v>
      </c>
      <c r="AT128" s="223" t="s">
        <v>128</v>
      </c>
      <c r="AU128" s="223" t="s">
        <v>76</v>
      </c>
      <c r="AY128" s="13" t="s">
        <v>133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339</v>
      </c>
      <c r="BM128" s="223" t="s">
        <v>352</v>
      </c>
    </row>
    <row r="129" s="2" customFormat="1">
      <c r="A129" s="34"/>
      <c r="B129" s="35"/>
      <c r="C129" s="36"/>
      <c r="D129" s="225" t="s">
        <v>135</v>
      </c>
      <c r="E129" s="36"/>
      <c r="F129" s="226" t="s">
        <v>351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135</v>
      </c>
      <c r="AU129" s="13" t="s">
        <v>76</v>
      </c>
    </row>
    <row r="130" s="2" customFormat="1" ht="16.5" customHeight="1">
      <c r="A130" s="34"/>
      <c r="B130" s="35"/>
      <c r="C130" s="211" t="s">
        <v>165</v>
      </c>
      <c r="D130" s="211" t="s">
        <v>128</v>
      </c>
      <c r="E130" s="212" t="s">
        <v>353</v>
      </c>
      <c r="F130" s="213" t="s">
        <v>354</v>
      </c>
      <c r="G130" s="214" t="s">
        <v>345</v>
      </c>
      <c r="H130" s="270"/>
      <c r="I130" s="216"/>
      <c r="J130" s="217">
        <f>ROUND(I130*H130,2)</f>
        <v>0</v>
      </c>
      <c r="K130" s="218"/>
      <c r="L130" s="40"/>
      <c r="M130" s="219" t="s">
        <v>1</v>
      </c>
      <c r="N130" s="220" t="s">
        <v>41</v>
      </c>
      <c r="O130" s="8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3" t="s">
        <v>339</v>
      </c>
      <c r="AT130" s="223" t="s">
        <v>128</v>
      </c>
      <c r="AU130" s="223" t="s">
        <v>76</v>
      </c>
      <c r="AY130" s="13" t="s">
        <v>133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3" t="s">
        <v>83</v>
      </c>
      <c r="BK130" s="224">
        <f>ROUND(I130*H130,2)</f>
        <v>0</v>
      </c>
      <c r="BL130" s="13" t="s">
        <v>339</v>
      </c>
      <c r="BM130" s="223" t="s">
        <v>355</v>
      </c>
    </row>
    <row r="131" s="2" customFormat="1">
      <c r="A131" s="34"/>
      <c r="B131" s="35"/>
      <c r="C131" s="36"/>
      <c r="D131" s="225" t="s">
        <v>135</v>
      </c>
      <c r="E131" s="36"/>
      <c r="F131" s="226" t="s">
        <v>356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135</v>
      </c>
      <c r="AU131" s="13" t="s">
        <v>76</v>
      </c>
    </row>
    <row r="132" s="2" customFormat="1">
      <c r="A132" s="34"/>
      <c r="B132" s="35"/>
      <c r="C132" s="36"/>
      <c r="D132" s="225" t="s">
        <v>137</v>
      </c>
      <c r="E132" s="36"/>
      <c r="F132" s="229" t="s">
        <v>357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137</v>
      </c>
      <c r="AU132" s="13" t="s">
        <v>76</v>
      </c>
    </row>
    <row r="133" s="2" customFormat="1" ht="16.5" customHeight="1">
      <c r="A133" s="34"/>
      <c r="B133" s="35"/>
      <c r="C133" s="211" t="s">
        <v>172</v>
      </c>
      <c r="D133" s="211" t="s">
        <v>128</v>
      </c>
      <c r="E133" s="212" t="s">
        <v>358</v>
      </c>
      <c r="F133" s="213" t="s">
        <v>359</v>
      </c>
      <c r="G133" s="214" t="s">
        <v>345</v>
      </c>
      <c r="H133" s="270"/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339</v>
      </c>
      <c r="AT133" s="223" t="s">
        <v>128</v>
      </c>
      <c r="AU133" s="223" t="s">
        <v>76</v>
      </c>
      <c r="AY133" s="13" t="s">
        <v>133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339</v>
      </c>
      <c r="BM133" s="223" t="s">
        <v>360</v>
      </c>
    </row>
    <row r="134" s="2" customFormat="1">
      <c r="A134" s="34"/>
      <c r="B134" s="35"/>
      <c r="C134" s="36"/>
      <c r="D134" s="225" t="s">
        <v>135</v>
      </c>
      <c r="E134" s="36"/>
      <c r="F134" s="226" t="s">
        <v>361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135</v>
      </c>
      <c r="AU134" s="13" t="s">
        <v>76</v>
      </c>
    </row>
    <row r="135" s="2" customFormat="1">
      <c r="A135" s="34"/>
      <c r="B135" s="35"/>
      <c r="C135" s="36"/>
      <c r="D135" s="225" t="s">
        <v>137</v>
      </c>
      <c r="E135" s="36"/>
      <c r="F135" s="229" t="s">
        <v>362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137</v>
      </c>
      <c r="AU135" s="13" t="s">
        <v>76</v>
      </c>
    </row>
    <row r="136" s="2" customFormat="1" ht="36" customHeight="1">
      <c r="A136" s="34"/>
      <c r="B136" s="35"/>
      <c r="C136" s="211" t="s">
        <v>180</v>
      </c>
      <c r="D136" s="211" t="s">
        <v>128</v>
      </c>
      <c r="E136" s="212" t="s">
        <v>363</v>
      </c>
      <c r="F136" s="213" t="s">
        <v>364</v>
      </c>
      <c r="G136" s="214" t="s">
        <v>345</v>
      </c>
      <c r="H136" s="270"/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339</v>
      </c>
      <c r="AT136" s="223" t="s">
        <v>128</v>
      </c>
      <c r="AU136" s="223" t="s">
        <v>76</v>
      </c>
      <c r="AY136" s="13" t="s">
        <v>133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339</v>
      </c>
      <c r="BM136" s="223" t="s">
        <v>365</v>
      </c>
    </row>
    <row r="137" s="2" customFormat="1">
      <c r="A137" s="34"/>
      <c r="B137" s="35"/>
      <c r="C137" s="36"/>
      <c r="D137" s="225" t="s">
        <v>135</v>
      </c>
      <c r="E137" s="36"/>
      <c r="F137" s="226" t="s">
        <v>364</v>
      </c>
      <c r="G137" s="36"/>
      <c r="H137" s="36"/>
      <c r="I137" s="150"/>
      <c r="J137" s="36"/>
      <c r="K137" s="36"/>
      <c r="L137" s="40"/>
      <c r="M137" s="266"/>
      <c r="N137" s="267"/>
      <c r="O137" s="268"/>
      <c r="P137" s="268"/>
      <c r="Q137" s="268"/>
      <c r="R137" s="268"/>
      <c r="S137" s="268"/>
      <c r="T137" s="269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135</v>
      </c>
      <c r="AU137" s="13" t="s">
        <v>76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188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upgHE6nl1JEnDJuyei167WlhcTeML5qkovxzscdjDcnE6ZoL9a1lMazMaF5SYYKgy3EPXFl2A9qI1pVOA0dXmw==" hashValue="p5cEr+FL1A/ZKRlu2tTJ5aXcE8RbW12cOY4dZWu5bSlzmp9w8ctDBuhsr5mPuXCPa6PK9LAT+PnHomYUFmtxtQ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2019-08-01T04:47:02Z</dcterms:created>
  <dcterms:modified xsi:type="dcterms:W3CDTF">2019-08-01T04:47:05Z</dcterms:modified>
</cp:coreProperties>
</file>